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1"/>
  </bookViews>
  <sheets>
    <sheet name="b.sheet" sheetId="1" r:id="rId1"/>
    <sheet name="pl" sheetId="2" r:id="rId2"/>
    <sheet name="change in equity" sheetId="3" r:id="rId3"/>
    <sheet name="C.flow" sheetId="4" r:id="rId4"/>
  </sheets>
  <definedNames>
    <definedName name="_xlnm.Print_Area" localSheetId="0">'b.sheet'!$A$1:$J$54</definedName>
    <definedName name="_xlnm.Print_Area" localSheetId="3">'C.flow'!$A$1:$E$53</definedName>
    <definedName name="_xlnm.Print_Area" localSheetId="2">'change in equity'!$A$1:$N$54</definedName>
    <definedName name="_xlnm.Print_Area" localSheetId="1">'pl'!$A$1:$K$45</definedName>
  </definedNames>
  <calcPr fullCalcOnLoad="1"/>
</workbook>
</file>

<file path=xl/sharedStrings.xml><?xml version="1.0" encoding="utf-8"?>
<sst xmlns="http://schemas.openxmlformats.org/spreadsheetml/2006/main" count="178" uniqueCount="129">
  <si>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</si>
  <si>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</si>
  <si>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</si>
  <si>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</si>
  <si>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</si>
  <si>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</si>
  <si>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</si>
  <si>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</si>
  <si>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</si>
  <si>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</si>
  <si>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</si>
  <si>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</si>
  <si>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</si>
  <si>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</si>
  <si>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</si>
  <si>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</si>
  <si>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</si>
  <si>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</si>
  <si>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</si>
  <si>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</si>
  <si>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</si>
  <si>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</si>
  <si>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</si>
  <si>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</si>
  <si>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</si>
  <si>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</si>
  <si>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</si>
  <si>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</si>
  <si>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</si>
  <si>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</si>
  <si>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</si>
  <si>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</si>
  <si>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</si>
  <si>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</si>
  <si>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</si>
  <si>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</si>
  <si>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</si>
  <si>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</si>
  <si>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</si>
  <si>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</si>
  <si>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</si>
  <si>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</si>
  <si>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</si>
  <si>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</si>
  <si>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</si>
  <si>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</si>
  <si>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</si>
  <si>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</si>
  <si>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</si>
  <si>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</si>
  <si>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</si>
  <si>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</si>
  <si>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</si>
  <si>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</si>
  <si>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</si>
  <si>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</si>
  <si>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</si>
  <si>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</si>
  <si>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</si>
  <si>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</si>
  <si>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</si>
  <si>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</si>
  <si>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</si>
  <si>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</si>
  <si>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</si>
  <si>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</si>
  <si>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</si>
  <si>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</si>
  <si>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</si>
  <si>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</si>
  <si>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</si>
  <si>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</si>
  <si>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</si>
  <si>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</si>
  <si>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</si>
  <si>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</si>
  <si>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</si>
  <si>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</si>
  <si>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</si>
  <si>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</si>
  <si>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</si>
  <si>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</si>
  <si>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</si>
  <si>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</si>
  <si>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</si>
  <si>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</si>
  <si>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</si>
  <si>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</si>
  <si>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</si>
  <si>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</si>
  <si>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</si>
  <si>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</si>
  <si>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31.03.02</t>
  </si>
  <si>
    <t xml:space="preserve">(The unaudited condensed consolidated Income Statements should be read in conjunction with the </t>
  </si>
  <si>
    <t>Shareholder's equity</t>
  </si>
  <si>
    <t>Cash and cash equivalents comprise:</t>
  </si>
  <si>
    <t>Cash and cash equivalents at end of financial year</t>
  </si>
  <si>
    <t>30.06.03</t>
  </si>
  <si>
    <t>30.06.2003</t>
  </si>
  <si>
    <t>As at 1 April 2003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</si>
  <si>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</si>
  <si>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</si>
  <si>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</si>
  <si>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</si>
  <si>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</si>
  <si>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</si>
  <si>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</si>
  <si>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</si>
  <si>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 xml:space="preserve">Profit/ loss before taxation </t>
  </si>
  <si>
    <t>Purchase of treasury shares</t>
  </si>
  <si>
    <t>30.06.04</t>
  </si>
  <si>
    <t>CONDENSED CONSOLIDATED BALANCE SHEETS AS AT 30 JUNE 2004</t>
  </si>
  <si>
    <t>31.03.04</t>
  </si>
  <si>
    <t xml:space="preserve">   report for the year ended 31 March 2004)</t>
  </si>
  <si>
    <t>As at 1 April 2004</t>
  </si>
  <si>
    <t>As at 30 June 2004</t>
  </si>
  <si>
    <t>March 31, 2003</t>
  </si>
  <si>
    <t>As at 31 March 2004</t>
  </si>
  <si>
    <t>financial report for the year ended 31 March 2004)</t>
  </si>
  <si>
    <t>30.06.2004</t>
  </si>
  <si>
    <t xml:space="preserve"> annual financial report for the year ended 31 March 2004)</t>
  </si>
  <si>
    <t>CONSOLIDATED RESULTS FOR QUARTER ENDED 30 JUNE 2004</t>
  </si>
  <si>
    <t>CONDENSED CONSOLIDATED STATEMENT OF CHANGES IN EQUITY FOR THE QUARTER ENDED 30 JUNE 2004</t>
  </si>
  <si>
    <t>CONDENSED CONSOLIDATED CASH FLOW STATEMENT FOR THE QUARTER ENDED 30 JUNE 2004</t>
  </si>
  <si>
    <t>QUARTER</t>
  </si>
  <si>
    <t>Profit from operations</t>
  </si>
  <si>
    <t>Share of loss of associated companies</t>
  </si>
  <si>
    <t>Profit before taxation</t>
  </si>
  <si>
    <t>Profit after taxation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</si>
</sst>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_);\(#,##0.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9"/>
  <sheetViews>
    <sheetView zoomScale="75" zoomScaleNormal="75" workbookViewId="0" topLeftCell="A1">
      <selection activeCell="A1" sqref="A1:J54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111</v>
      </c>
      <c r="B4" s="1"/>
      <c r="C4" s="1"/>
    </row>
    <row r="5" spans="5:7" ht="15.75">
      <c r="E5" s="25"/>
      <c r="G5" s="25"/>
    </row>
    <row r="6" spans="3:7" ht="15.75">
      <c r="C6" s="51" t="s">
        <v>84</v>
      </c>
      <c r="E6" s="51" t="s">
        <v>84</v>
      </c>
      <c r="G6" s="51" t="s">
        <v>84</v>
      </c>
    </row>
    <row r="7" spans="3:9" ht="15.75">
      <c r="C7" s="51" t="s">
        <v>110</v>
      </c>
      <c r="E7" s="73" t="s">
        <v>112</v>
      </c>
      <c r="F7" s="57"/>
      <c r="G7" s="73" t="s">
        <v>92</v>
      </c>
      <c r="H7" s="57"/>
      <c r="I7" s="57"/>
    </row>
    <row r="8" spans="3:7" ht="16.5" thickBot="1">
      <c r="C8" s="53" t="s">
        <v>14</v>
      </c>
      <c r="E8" s="53" t="s">
        <v>14</v>
      </c>
      <c r="G8" s="53" t="s">
        <v>14</v>
      </c>
    </row>
    <row r="9" spans="1:7" ht="15.75">
      <c r="A9" s="1" t="s">
        <v>54</v>
      </c>
      <c r="E9" s="3"/>
      <c r="F9" s="3"/>
      <c r="G9" s="3"/>
    </row>
    <row r="10" spans="1:7" ht="15.75">
      <c r="A10" s="2" t="s">
        <v>22</v>
      </c>
      <c r="C10" s="3">
        <v>14549</v>
      </c>
      <c r="E10" s="3">
        <v>14581</v>
      </c>
      <c r="F10" s="3"/>
      <c r="G10" s="3">
        <v>13904</v>
      </c>
    </row>
    <row r="11" spans="1:7" ht="15.75">
      <c r="A11" s="2" t="s">
        <v>23</v>
      </c>
      <c r="C11" s="3">
        <f>19149-7658</f>
        <v>11491</v>
      </c>
      <c r="E11" s="3">
        <f>151418-140063</f>
        <v>11355</v>
      </c>
      <c r="F11" s="3"/>
      <c r="G11" s="3">
        <v>7749</v>
      </c>
    </row>
    <row r="12" spans="1:7" ht="15.75">
      <c r="A12" s="2" t="s">
        <v>51</v>
      </c>
      <c r="C12" s="3">
        <v>7658</v>
      </c>
      <c r="E12" s="3">
        <v>7658</v>
      </c>
      <c r="F12" s="3"/>
      <c r="G12" s="3">
        <v>0</v>
      </c>
    </row>
    <row r="13" spans="1:7" ht="15.75">
      <c r="A13" s="2" t="s">
        <v>24</v>
      </c>
      <c r="C13" s="3">
        <v>513</v>
      </c>
      <c r="E13" s="3">
        <v>520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26</v>
      </c>
      <c r="C15" s="3">
        <v>5610</v>
      </c>
      <c r="E15" s="3">
        <v>5900</v>
      </c>
      <c r="F15" s="3"/>
      <c r="G15" s="3">
        <v>14722</v>
      </c>
    </row>
    <row r="16" spans="1:7" ht="15.75">
      <c r="A16" s="1"/>
      <c r="C16" s="27">
        <f>SUM(C10:C15)</f>
        <v>42605</v>
      </c>
      <c r="E16" s="27">
        <f>SUM(E10:E15)</f>
        <v>42798</v>
      </c>
      <c r="F16" s="3"/>
      <c r="G16" s="27">
        <f>SUM(G10:G15)</f>
        <v>40274</v>
      </c>
    </row>
    <row r="17" spans="3:7" ht="3" customHeight="1">
      <c r="C17" s="3"/>
      <c r="E17" s="3"/>
      <c r="F17" s="3"/>
      <c r="G17" s="3"/>
    </row>
    <row r="18" spans="1:7" ht="15.75">
      <c r="A18" s="1" t="s">
        <v>55</v>
      </c>
      <c r="C18" s="3"/>
      <c r="E18" s="3"/>
      <c r="F18" s="3"/>
      <c r="G18" s="3"/>
    </row>
    <row r="19" spans="1:7" ht="15.75">
      <c r="A19" s="2" t="s">
        <v>107</v>
      </c>
      <c r="C19" s="3">
        <v>36577</v>
      </c>
      <c r="E19" s="3">
        <v>33371</v>
      </c>
      <c r="F19" s="3"/>
      <c r="G19" s="3">
        <v>1127</v>
      </c>
    </row>
    <row r="20" spans="1:7" ht="15.75">
      <c r="A20" s="2" t="s">
        <v>27</v>
      </c>
      <c r="C20" s="3">
        <v>4299</v>
      </c>
      <c r="E20" s="3">
        <v>4299</v>
      </c>
      <c r="F20" s="3"/>
      <c r="G20" s="3">
        <v>33263</v>
      </c>
    </row>
    <row r="21" spans="1:7" ht="15.75">
      <c r="A21" s="2" t="s">
        <v>103</v>
      </c>
      <c r="C21" s="3">
        <f>216776+12099+24+183706</f>
        <v>412605</v>
      </c>
      <c r="E21" s="3">
        <f>102496+12490+22+81875+108619</f>
        <v>305502</v>
      </c>
      <c r="F21" s="3"/>
      <c r="G21" s="3">
        <v>44222</v>
      </c>
    </row>
    <row r="22" spans="1:7" ht="15.75">
      <c r="A22" s="2" t="s">
        <v>104</v>
      </c>
      <c r="C22" s="3">
        <v>2033</v>
      </c>
      <c r="E22" s="3">
        <f>2948+138</f>
        <v>3086</v>
      </c>
      <c r="F22" s="3"/>
      <c r="G22" s="3">
        <f>3248-1331+5955+1695+216</f>
        <v>9783</v>
      </c>
    </row>
    <row r="23" spans="1:7" ht="15.75">
      <c r="A23" s="2" t="s">
        <v>78</v>
      </c>
      <c r="C23" s="3">
        <f>84396+9953+5017</f>
        <v>99366</v>
      </c>
      <c r="E23" s="3">
        <f>135025+7359+18837</f>
        <v>161221</v>
      </c>
      <c r="F23" s="3"/>
      <c r="G23" s="3">
        <v>17321</v>
      </c>
    </row>
    <row r="24" spans="3:7" ht="15.75">
      <c r="C24" s="27">
        <f>SUM(C19:C23)</f>
        <v>554880</v>
      </c>
      <c r="E24" s="27">
        <f>SUM(E19:E23)</f>
        <v>507479</v>
      </c>
      <c r="F24" s="3"/>
      <c r="G24" s="27">
        <f>SUM(G19:G23)</f>
        <v>105716</v>
      </c>
    </row>
    <row r="25" spans="3:7" ht="3.75" customHeight="1">
      <c r="C25" s="3"/>
      <c r="E25" s="3"/>
      <c r="F25" s="3"/>
      <c r="G25" s="3"/>
    </row>
    <row r="26" spans="1:7" ht="15.75">
      <c r="A26" s="1" t="s">
        <v>56</v>
      </c>
      <c r="C26" s="3"/>
      <c r="E26" s="3"/>
      <c r="F26" s="3"/>
      <c r="G26" s="3"/>
    </row>
    <row r="27" spans="1:7" ht="15.75">
      <c r="A27" s="2" t="s">
        <v>53</v>
      </c>
      <c r="C27" s="3">
        <v>2246</v>
      </c>
      <c r="E27" s="3">
        <v>302</v>
      </c>
      <c r="F27" s="3"/>
      <c r="G27" s="3">
        <v>58465</v>
      </c>
    </row>
    <row r="28" spans="1:7" ht="15.75">
      <c r="A28" s="2" t="s">
        <v>105</v>
      </c>
      <c r="C28" s="3">
        <f>111195+169067+1279+1</f>
        <v>281542</v>
      </c>
      <c r="E28" s="3">
        <f>367862-97303</f>
        <v>270559</v>
      </c>
      <c r="F28" s="3"/>
      <c r="G28" s="3">
        <f>1156+180+420</f>
        <v>1756</v>
      </c>
    </row>
    <row r="29" spans="1:7" ht="15.75">
      <c r="A29" s="2" t="s">
        <v>29</v>
      </c>
      <c r="C29" s="3">
        <v>1729</v>
      </c>
      <c r="E29" s="3">
        <v>1286</v>
      </c>
      <c r="F29" s="3"/>
      <c r="G29" s="3">
        <v>5378</v>
      </c>
    </row>
    <row r="30" spans="1:7" ht="15.75">
      <c r="A30" s="2" t="s">
        <v>28</v>
      </c>
      <c r="C30" s="3">
        <f>48104+46099+234+27005</f>
        <v>121442</v>
      </c>
      <c r="E30" s="3">
        <f>41523+44482+9710</f>
        <v>95715</v>
      </c>
      <c r="F30" s="3"/>
      <c r="G30" s="3">
        <f>16569+10066</f>
        <v>26635</v>
      </c>
    </row>
    <row r="31" spans="3:7" ht="15.75">
      <c r="C31" s="27">
        <f>SUM(C27:C30)</f>
        <v>406959</v>
      </c>
      <c r="E31" s="27">
        <f>SUM(E27:E30)</f>
        <v>367862</v>
      </c>
      <c r="F31" s="3"/>
      <c r="G31" s="27">
        <f>SUM(G27:G30)</f>
        <v>92234</v>
      </c>
    </row>
    <row r="32" spans="3:7" ht="4.5" customHeight="1">
      <c r="C32" s="3"/>
      <c r="E32" s="3"/>
      <c r="F32" s="3"/>
      <c r="G32" s="3"/>
    </row>
    <row r="33" spans="1:7" ht="15.75">
      <c r="A33" s="1" t="s">
        <v>57</v>
      </c>
      <c r="C33" s="31">
        <f>+C24-C31</f>
        <v>147921</v>
      </c>
      <c r="E33" s="31">
        <f>+E24-E31</f>
        <v>139617</v>
      </c>
      <c r="F33" s="31"/>
      <c r="G33" s="31">
        <f>+G24-G31</f>
        <v>13482</v>
      </c>
    </row>
    <row r="34" spans="1:7" ht="9.75" customHeight="1">
      <c r="A34" s="1"/>
      <c r="C34" s="31"/>
      <c r="E34" s="31"/>
      <c r="F34" s="31"/>
      <c r="G34" s="31"/>
    </row>
    <row r="35" spans="1:7" ht="15.75">
      <c r="A35" s="1" t="s">
        <v>58</v>
      </c>
      <c r="C35" s="31">
        <v>-80630</v>
      </c>
      <c r="E35" s="31">
        <v>-72814</v>
      </c>
      <c r="F35" s="31"/>
      <c r="G35" s="31">
        <v>1563</v>
      </c>
    </row>
    <row r="36" spans="1:7" ht="7.5" customHeight="1">
      <c r="A36" s="1"/>
      <c r="C36" s="31"/>
      <c r="E36" s="31"/>
      <c r="F36" s="3"/>
      <c r="G36" s="31"/>
    </row>
    <row r="37" spans="3:7" ht="16.5" thickBot="1">
      <c r="C37" s="28">
        <f>+C33+C16+C35</f>
        <v>109896</v>
      </c>
      <c r="E37" s="28">
        <f>+E33+E16+E35</f>
        <v>109601</v>
      </c>
      <c r="F37" s="3"/>
      <c r="G37" s="28">
        <f>+G33+G16-G35</f>
        <v>52193</v>
      </c>
    </row>
    <row r="38" spans="3:7" ht="6" customHeight="1" thickTop="1">
      <c r="C38" s="3"/>
      <c r="E38" s="3"/>
      <c r="F38" s="3"/>
      <c r="G38" s="3"/>
    </row>
    <row r="39" spans="1:7" ht="15.75">
      <c r="A39" s="1" t="s">
        <v>59</v>
      </c>
      <c r="C39" s="3"/>
      <c r="E39" s="3"/>
      <c r="F39" s="3"/>
      <c r="G39" s="3"/>
    </row>
    <row r="40" spans="1:7" ht="15.75">
      <c r="A40" s="2" t="s">
        <v>30</v>
      </c>
      <c r="C40" s="3">
        <v>103889</v>
      </c>
      <c r="E40" s="3">
        <v>103889</v>
      </c>
      <c r="F40" s="3"/>
      <c r="G40" s="3">
        <v>103714</v>
      </c>
    </row>
    <row r="41" spans="1:7" ht="15.75">
      <c r="A41" s="2" t="s">
        <v>31</v>
      </c>
      <c r="C41" s="3">
        <v>1144</v>
      </c>
      <c r="E41" s="3">
        <v>1153</v>
      </c>
      <c r="F41" s="3"/>
      <c r="G41" s="3">
        <v>646</v>
      </c>
    </row>
    <row r="42" spans="1:7" ht="15.75">
      <c r="A42" s="2" t="s">
        <v>106</v>
      </c>
      <c r="C42" s="3">
        <v>-2974</v>
      </c>
      <c r="E42" s="3">
        <v>-2027</v>
      </c>
      <c r="F42" s="3"/>
      <c r="G42" s="3"/>
    </row>
    <row r="43" spans="1:7" ht="15.75">
      <c r="A43" s="2" t="s">
        <v>32</v>
      </c>
      <c r="C43" s="3">
        <f>+'change in equity'!H27</f>
        <v>4284</v>
      </c>
      <c r="E43" s="3">
        <v>4348</v>
      </c>
      <c r="F43" s="3"/>
      <c r="G43" s="3">
        <v>4863</v>
      </c>
    </row>
    <row r="44" spans="1:7" ht="15.75">
      <c r="A44" s="2" t="s">
        <v>33</v>
      </c>
      <c r="C44" s="3">
        <f>+'change in equity'!L27</f>
        <v>3743</v>
      </c>
      <c r="E44" s="3">
        <v>2259</v>
      </c>
      <c r="F44" s="3"/>
      <c r="G44" s="3">
        <v>4706</v>
      </c>
    </row>
    <row r="45" spans="1:8" ht="15.75">
      <c r="A45" s="2" t="s">
        <v>34</v>
      </c>
      <c r="C45" s="3">
        <f>+'change in equity'!J27</f>
        <v>-190</v>
      </c>
      <c r="E45" s="3">
        <v>-21</v>
      </c>
      <c r="F45" s="3"/>
      <c r="G45" s="3">
        <v>-602</v>
      </c>
      <c r="H45" s="29"/>
    </row>
    <row r="46" spans="1:7" ht="15.75">
      <c r="A46" s="1" t="s">
        <v>94</v>
      </c>
      <c r="C46" s="30">
        <f>SUM(C40:C45)</f>
        <v>109896</v>
      </c>
      <c r="E46" s="30">
        <f>SUM(E40:E45)</f>
        <v>109601</v>
      </c>
      <c r="F46" s="3"/>
      <c r="G46" s="30">
        <f>SUM(G40:G45)</f>
        <v>113327</v>
      </c>
    </row>
    <row r="47" spans="1:7" ht="15.75">
      <c r="A47" s="1" t="s">
        <v>35</v>
      </c>
      <c r="C47" s="31">
        <v>0</v>
      </c>
      <c r="E47" s="31">
        <v>0</v>
      </c>
      <c r="F47" s="3"/>
      <c r="G47" s="31">
        <v>0</v>
      </c>
    </row>
    <row r="48" spans="3:7" ht="16.5" thickBot="1">
      <c r="C48" s="28">
        <f>SUM(C46:C47)</f>
        <v>109896</v>
      </c>
      <c r="E48" s="28">
        <f>SUM(E46:E47)</f>
        <v>109601</v>
      </c>
      <c r="F48" s="3"/>
      <c r="G48" s="28">
        <f>SUM(G46:G47)</f>
        <v>113327</v>
      </c>
    </row>
    <row r="49" spans="3:7" ht="6.75" customHeight="1" thickTop="1">
      <c r="C49" s="3"/>
      <c r="E49" s="3"/>
      <c r="F49" s="3"/>
      <c r="G49" s="3"/>
    </row>
    <row r="50" spans="1:7" ht="15.75">
      <c r="A50" s="1" t="s">
        <v>36</v>
      </c>
      <c r="C50" s="3">
        <f>(+C46-C13)/103889*100</f>
        <v>105.28833659001435</v>
      </c>
      <c r="E50" s="3">
        <f>(+E46-E13)/103889*100</f>
        <v>104.99764171375219</v>
      </c>
      <c r="F50" s="3"/>
      <c r="G50" s="3">
        <f>(+G46-G13)/103714*100</f>
        <v>108.19368648398479</v>
      </c>
    </row>
    <row r="51" spans="5:7" ht="15.75">
      <c r="E51" s="32"/>
      <c r="F51" s="3"/>
      <c r="G51" s="32"/>
    </row>
    <row r="52" spans="1:7" s="1" customFormat="1" ht="15.75">
      <c r="A52" s="1" t="s">
        <v>37</v>
      </c>
      <c r="E52" s="33"/>
      <c r="F52" s="33"/>
      <c r="G52" s="33"/>
    </row>
    <row r="53" spans="1:7" s="1" customFormat="1" ht="15.75">
      <c r="A53" s="1" t="s">
        <v>113</v>
      </c>
      <c r="E53" s="33"/>
      <c r="F53" s="33"/>
      <c r="G53" s="33"/>
    </row>
    <row r="54" spans="5:7" ht="15.75">
      <c r="E54" s="3"/>
      <c r="F54" s="3"/>
      <c r="G54" s="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G1429" s="3"/>
    </row>
  </sheetData>
  <printOptions/>
  <pageMargins left="1" right="0.25" top="0.5" bottom="0.5" header="0.5" footer="0.5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tabSelected="1" zoomScale="75" zoomScaleNormal="75" workbookViewId="0" topLeftCell="A22">
      <selection activeCell="A22" sqref="A22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121</v>
      </c>
    </row>
    <row r="5" ht="15.75">
      <c r="A5" s="1" t="s">
        <v>2</v>
      </c>
    </row>
    <row r="7" ht="15.75">
      <c r="A7" s="1" t="s">
        <v>38</v>
      </c>
    </row>
    <row r="9" spans="5:11" ht="15.75">
      <c r="E9" s="34" t="s">
        <v>39</v>
      </c>
      <c r="F9" s="34"/>
      <c r="G9" s="34"/>
      <c r="I9" s="35" t="s">
        <v>60</v>
      </c>
      <c r="J9" s="35"/>
      <c r="K9" s="35"/>
    </row>
    <row r="10" spans="5:11" ht="15.75">
      <c r="E10" s="36" t="s">
        <v>21</v>
      </c>
      <c r="F10" s="37"/>
      <c r="G10" s="37" t="s">
        <v>61</v>
      </c>
      <c r="I10" s="37" t="s">
        <v>21</v>
      </c>
      <c r="J10" s="37"/>
      <c r="K10" s="37" t="s">
        <v>61</v>
      </c>
    </row>
    <row r="11" spans="5:11" ht="15.75">
      <c r="E11" s="36" t="s">
        <v>40</v>
      </c>
      <c r="F11" s="37"/>
      <c r="G11" s="37" t="s">
        <v>40</v>
      </c>
      <c r="I11" s="37" t="s">
        <v>40</v>
      </c>
      <c r="J11" s="37"/>
      <c r="K11" s="37" t="s">
        <v>40</v>
      </c>
    </row>
    <row r="12" spans="5:11" ht="15.75">
      <c r="E12" s="69" t="s">
        <v>110</v>
      </c>
      <c r="F12" s="69"/>
      <c r="G12" s="69" t="s">
        <v>97</v>
      </c>
      <c r="H12" s="57"/>
      <c r="I12" s="69" t="s">
        <v>110</v>
      </c>
      <c r="J12" s="69"/>
      <c r="K12" s="69" t="s">
        <v>97</v>
      </c>
    </row>
    <row r="13" spans="5:11" ht="16.5" thickBot="1">
      <c r="E13" s="70" t="s">
        <v>14</v>
      </c>
      <c r="F13" s="71"/>
      <c r="G13" s="70" t="s">
        <v>14</v>
      </c>
      <c r="H13" s="57"/>
      <c r="I13" s="71" t="s">
        <v>14</v>
      </c>
      <c r="J13" s="71"/>
      <c r="K13" s="71" t="s">
        <v>14</v>
      </c>
    </row>
    <row r="14" ht="15.75">
      <c r="G14" s="3"/>
    </row>
    <row r="15" spans="1:11" ht="15.75">
      <c r="A15" s="2" t="s">
        <v>41</v>
      </c>
      <c r="B15" s="2"/>
      <c r="E15" s="38">
        <v>99707</v>
      </c>
      <c r="F15" s="38"/>
      <c r="G15" s="38">
        <v>68234</v>
      </c>
      <c r="H15" s="57"/>
      <c r="I15" s="38">
        <v>99707</v>
      </c>
      <c r="J15" s="58"/>
      <c r="K15" s="38">
        <v>68234</v>
      </c>
    </row>
    <row r="16" spans="1:11" ht="15.75">
      <c r="A16" s="2"/>
      <c r="B16" s="2"/>
      <c r="E16" s="38"/>
      <c r="F16" s="38"/>
      <c r="G16" s="38"/>
      <c r="H16" s="57"/>
      <c r="I16" s="38"/>
      <c r="J16" s="58"/>
      <c r="K16" s="38"/>
    </row>
    <row r="17" spans="1:11" ht="15.75">
      <c r="A17" s="2" t="s">
        <v>42</v>
      </c>
      <c r="B17" s="2"/>
      <c r="E17" s="40">
        <v>-91052</v>
      </c>
      <c r="F17" s="40"/>
      <c r="G17" s="40">
        <v>-61099</v>
      </c>
      <c r="H17" s="57"/>
      <c r="I17" s="40">
        <v>-91052</v>
      </c>
      <c r="J17" s="57"/>
      <c r="K17" s="40">
        <v>-61099</v>
      </c>
    </row>
    <row r="18" spans="1:11" ht="15.75">
      <c r="A18" s="2"/>
      <c r="B18" s="2"/>
      <c r="E18" s="43"/>
      <c r="F18" s="40"/>
      <c r="G18" s="43"/>
      <c r="H18" s="57"/>
      <c r="I18" s="43"/>
      <c r="J18" s="57"/>
      <c r="K18" s="43"/>
    </row>
    <row r="19" spans="1:17" ht="15.75">
      <c r="A19" s="2" t="s">
        <v>43</v>
      </c>
      <c r="B19" s="2"/>
      <c r="E19" s="38">
        <v>408</v>
      </c>
      <c r="F19" s="38"/>
      <c r="G19" s="38">
        <v>174</v>
      </c>
      <c r="H19" s="58"/>
      <c r="I19" s="38">
        <v>408</v>
      </c>
      <c r="J19" s="58"/>
      <c r="K19" s="38">
        <v>174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57"/>
      <c r="I20" s="38"/>
      <c r="J20" s="57"/>
      <c r="K20" s="38"/>
    </row>
    <row r="21" spans="1:11" ht="15.75">
      <c r="A21" s="2" t="s">
        <v>50</v>
      </c>
      <c r="B21" s="2"/>
      <c r="E21" s="41">
        <f>-61-5442-455-6+64</f>
        <v>-5900</v>
      </c>
      <c r="F21" s="40"/>
      <c r="G21" s="41">
        <v>-4500</v>
      </c>
      <c r="H21" s="57"/>
      <c r="I21" s="41">
        <f>-61-5442-455-6+64</f>
        <v>-5900</v>
      </c>
      <c r="J21" s="57"/>
      <c r="K21" s="41">
        <v>-4500</v>
      </c>
    </row>
    <row r="22" spans="1:11" ht="15.75">
      <c r="A22" s="2" t="s">
        <v>125</v>
      </c>
      <c r="B22" s="2"/>
      <c r="E22" s="40">
        <f>SUM(E15:E21)-E18</f>
        <v>3163</v>
      </c>
      <c r="F22" s="40"/>
      <c r="G22" s="40">
        <f>SUM(G15:G21)-G18</f>
        <v>2809</v>
      </c>
      <c r="H22" s="57"/>
      <c r="I22" s="40">
        <f>SUM(I15:I21)-I18</f>
        <v>3163</v>
      </c>
      <c r="J22" s="57"/>
      <c r="K22" s="40">
        <f>SUM(K15:K21)-K18</f>
        <v>2809</v>
      </c>
    </row>
    <row r="23" spans="1:11" ht="15.75">
      <c r="A23" s="2"/>
      <c r="B23" s="2"/>
      <c r="E23" s="40"/>
      <c r="F23" s="40"/>
      <c r="G23" s="40"/>
      <c r="H23" s="57"/>
      <c r="I23" s="40"/>
      <c r="J23" s="57"/>
      <c r="K23" s="40"/>
    </row>
    <row r="24" spans="1:11" ht="15.75">
      <c r="A24" s="2" t="s">
        <v>44</v>
      </c>
      <c r="B24" s="2"/>
      <c r="E24" s="40">
        <v>-182</v>
      </c>
      <c r="F24" s="40"/>
      <c r="G24" s="40">
        <v>-89</v>
      </c>
      <c r="H24" s="57"/>
      <c r="I24" s="40">
        <v>-182</v>
      </c>
      <c r="J24" s="57"/>
      <c r="K24" s="40">
        <v>-89</v>
      </c>
    </row>
    <row r="25" spans="1:11" ht="15.75">
      <c r="A25" s="2" t="s">
        <v>126</v>
      </c>
      <c r="B25" s="2"/>
      <c r="E25" s="40">
        <f>-212-78</f>
        <v>-290</v>
      </c>
      <c r="F25" s="40"/>
      <c r="G25" s="40">
        <v>-278</v>
      </c>
      <c r="H25" s="57"/>
      <c r="I25" s="40">
        <f>-212-78</f>
        <v>-290</v>
      </c>
      <c r="J25" s="57"/>
      <c r="K25" s="40">
        <v>-278</v>
      </c>
    </row>
    <row r="26" spans="1:11" ht="15.75">
      <c r="A26" s="2"/>
      <c r="B26" s="2"/>
      <c r="E26" s="41"/>
      <c r="F26" s="40"/>
      <c r="G26" s="41"/>
      <c r="H26" s="57"/>
      <c r="I26" s="41"/>
      <c r="J26" s="57"/>
      <c r="K26" s="41"/>
    </row>
    <row r="27" spans="1:11" ht="15.75">
      <c r="A27" s="2" t="s">
        <v>127</v>
      </c>
      <c r="B27" s="2"/>
      <c r="E27" s="40">
        <f>SUM(E22:E26)</f>
        <v>2691</v>
      </c>
      <c r="F27" s="40"/>
      <c r="G27" s="40">
        <f>SUM(G22:G26)</f>
        <v>2442</v>
      </c>
      <c r="H27" s="57"/>
      <c r="I27" s="40">
        <f>SUM(I22:I26)</f>
        <v>2691</v>
      </c>
      <c r="J27" s="57"/>
      <c r="K27" s="40">
        <f>SUM(K22:K26)</f>
        <v>2442</v>
      </c>
    </row>
    <row r="28" spans="1:11" ht="15.75">
      <c r="A28" s="2"/>
      <c r="B28" s="2"/>
      <c r="E28" s="40"/>
      <c r="F28" s="40"/>
      <c r="G28" s="40"/>
      <c r="H28" s="57"/>
      <c r="I28" s="40"/>
      <c r="J28" s="57"/>
      <c r="K28" s="40"/>
    </row>
    <row r="29" spans="1:11" ht="15.75">
      <c r="A29" s="2" t="s">
        <v>45</v>
      </c>
      <c r="B29" s="2"/>
      <c r="E29" s="40">
        <v>-1207</v>
      </c>
      <c r="F29" s="40"/>
      <c r="G29" s="40">
        <v>-832</v>
      </c>
      <c r="H29" s="57"/>
      <c r="I29" s="40">
        <v>-1207</v>
      </c>
      <c r="J29" s="57"/>
      <c r="K29" s="40">
        <v>-832</v>
      </c>
    </row>
    <row r="30" spans="1:11" ht="15.75">
      <c r="A30" s="2"/>
      <c r="B30" s="2"/>
      <c r="E30" s="41"/>
      <c r="F30" s="40"/>
      <c r="G30" s="41"/>
      <c r="H30" s="57"/>
      <c r="I30" s="41"/>
      <c r="J30" s="57"/>
      <c r="K30" s="41"/>
    </row>
    <row r="31" spans="1:11" ht="15.75">
      <c r="A31" s="2" t="s">
        <v>128</v>
      </c>
      <c r="B31" s="2"/>
      <c r="E31" s="40">
        <f>SUM(E27:E30)</f>
        <v>1484</v>
      </c>
      <c r="F31" s="40"/>
      <c r="G31" s="40">
        <f>SUM(G27:G30)</f>
        <v>1610</v>
      </c>
      <c r="H31" s="57"/>
      <c r="I31" s="40">
        <f>SUM(I27:I30)</f>
        <v>1484</v>
      </c>
      <c r="J31" s="57"/>
      <c r="K31" s="40">
        <f>SUM(K27:K30)</f>
        <v>1610</v>
      </c>
    </row>
    <row r="32" spans="1:11" ht="15.75">
      <c r="A32" s="2"/>
      <c r="B32" s="2"/>
      <c r="E32" s="40"/>
      <c r="F32" s="40"/>
      <c r="G32" s="40"/>
      <c r="H32" s="57"/>
      <c r="I32" s="40"/>
      <c r="J32" s="57"/>
      <c r="K32" s="40"/>
    </row>
    <row r="33" spans="1:11" ht="15.75">
      <c r="A33" s="2" t="s">
        <v>46</v>
      </c>
      <c r="B33" s="2"/>
      <c r="E33" s="40">
        <v>0</v>
      </c>
      <c r="F33" s="40"/>
      <c r="G33" s="40">
        <v>-229</v>
      </c>
      <c r="H33" s="57"/>
      <c r="I33" s="40">
        <v>0</v>
      </c>
      <c r="J33" s="57"/>
      <c r="K33" s="40">
        <v>-229</v>
      </c>
    </row>
    <row r="34" spans="1:11" ht="15.75">
      <c r="A34" s="2"/>
      <c r="B34" s="2"/>
      <c r="E34" s="40"/>
      <c r="F34" s="40"/>
      <c r="G34" s="40"/>
      <c r="H34" s="57"/>
      <c r="I34" s="40"/>
      <c r="J34" s="57"/>
      <c r="K34" s="40"/>
    </row>
    <row r="35" spans="1:13" ht="16.5" thickBot="1">
      <c r="A35" s="2" t="s">
        <v>52</v>
      </c>
      <c r="B35" s="2"/>
      <c r="E35" s="42">
        <f>E31+E33</f>
        <v>1484</v>
      </c>
      <c r="F35" s="40"/>
      <c r="G35" s="42">
        <f>G31+G33</f>
        <v>1381</v>
      </c>
      <c r="H35" s="57"/>
      <c r="I35" s="42">
        <f>I31+I33</f>
        <v>1484</v>
      </c>
      <c r="J35" s="57"/>
      <c r="K35" s="42">
        <f>K31+K33</f>
        <v>1381</v>
      </c>
      <c r="M35" s="40"/>
    </row>
    <row r="36" spans="1:11" ht="16.5" thickTop="1">
      <c r="A36" s="2"/>
      <c r="B36" s="2"/>
      <c r="E36" s="40"/>
      <c r="F36" s="40"/>
      <c r="G36" s="54"/>
      <c r="H36" s="57"/>
      <c r="I36" s="54"/>
      <c r="J36" s="57"/>
      <c r="K36" s="54"/>
    </row>
    <row r="37" spans="1:11" ht="15.75">
      <c r="A37" s="1" t="s">
        <v>47</v>
      </c>
      <c r="B37" s="2"/>
      <c r="E37" s="40"/>
      <c r="F37" s="40"/>
      <c r="G37" s="54"/>
      <c r="H37" s="57"/>
      <c r="I37" s="54"/>
      <c r="J37" s="57"/>
      <c r="K37" s="54"/>
    </row>
    <row r="38" spans="1:11" ht="15.75">
      <c r="A38" s="2"/>
      <c r="B38" s="2"/>
      <c r="E38" s="40"/>
      <c r="F38" s="40"/>
      <c r="G38" s="54"/>
      <c r="H38" s="57"/>
      <c r="I38" s="54"/>
      <c r="J38" s="57"/>
      <c r="K38" s="54"/>
    </row>
    <row r="39" spans="1:11" ht="15.75">
      <c r="A39" s="2" t="s">
        <v>48</v>
      </c>
      <c r="B39" s="2"/>
      <c r="E39" s="43">
        <f>E35/103889*100</f>
        <v>1.4284476701094437</v>
      </c>
      <c r="F39" s="43"/>
      <c r="G39" s="59">
        <v>1.33</v>
      </c>
      <c r="H39" s="57"/>
      <c r="I39" s="43">
        <f>I35/103889*100</f>
        <v>1.4284476701094437</v>
      </c>
      <c r="J39" s="43"/>
      <c r="K39" s="59">
        <v>1.33</v>
      </c>
    </row>
    <row r="40" spans="1:11" ht="15.75">
      <c r="A40" s="2"/>
      <c r="B40" s="2"/>
      <c r="E40" s="43"/>
      <c r="F40" s="43"/>
      <c r="G40" s="59"/>
      <c r="H40" s="57"/>
      <c r="I40" s="43"/>
      <c r="J40" s="43"/>
      <c r="K40" s="59"/>
    </row>
    <row r="41" spans="1:11" ht="15.75">
      <c r="A41" s="2" t="s">
        <v>49</v>
      </c>
      <c r="B41" s="2"/>
      <c r="E41" s="43">
        <v>1.43</v>
      </c>
      <c r="F41" s="43"/>
      <c r="G41" s="59">
        <v>1.33</v>
      </c>
      <c r="H41" s="57"/>
      <c r="I41" s="43">
        <v>1.43</v>
      </c>
      <c r="J41" s="43"/>
      <c r="K41" s="59">
        <v>1.33</v>
      </c>
    </row>
    <row r="42" spans="1:11" ht="15.75">
      <c r="A42" s="2"/>
      <c r="B42" s="2"/>
      <c r="E42" s="40"/>
      <c r="F42" s="40"/>
      <c r="G42" s="54"/>
      <c r="H42" s="57"/>
      <c r="I42" s="54"/>
      <c r="J42" s="57"/>
      <c r="K42" s="54"/>
    </row>
    <row r="43" spans="1:11" s="1" customFormat="1" ht="15.75">
      <c r="A43" s="1" t="s">
        <v>93</v>
      </c>
      <c r="F43" s="33"/>
      <c r="G43" s="60"/>
      <c r="H43" s="60"/>
      <c r="I43" s="61"/>
      <c r="J43" s="61"/>
      <c r="K43" s="61"/>
    </row>
    <row r="44" spans="1:11" s="1" customFormat="1" ht="15.75">
      <c r="A44" s="1" t="s">
        <v>120</v>
      </c>
      <c r="F44" s="33"/>
      <c r="G44" s="60"/>
      <c r="H44" s="60"/>
      <c r="I44" s="61"/>
      <c r="J44" s="61"/>
      <c r="K44" s="61"/>
    </row>
    <row r="45" spans="1:109" ht="15.75">
      <c r="A45" s="44"/>
      <c r="B45" s="44"/>
      <c r="C45" s="39"/>
      <c r="D45" s="39"/>
      <c r="E45" s="2"/>
      <c r="G45" s="57"/>
      <c r="H45" s="58"/>
      <c r="I45" s="57"/>
      <c r="J45" s="57"/>
      <c r="K45" s="5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57"/>
      <c r="H46" s="58"/>
      <c r="I46" s="57"/>
      <c r="J46" s="57"/>
      <c r="K46" s="5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57"/>
      <c r="H47" s="58"/>
      <c r="I47" s="57"/>
      <c r="J47" s="57"/>
      <c r="K47" s="5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57"/>
      <c r="H48" s="58"/>
      <c r="I48" s="57"/>
      <c r="J48" s="57"/>
      <c r="K48" s="5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57"/>
      <c r="H49" s="58"/>
      <c r="I49" s="57"/>
      <c r="J49" s="57"/>
      <c r="K49" s="5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57"/>
      <c r="H50" s="58"/>
      <c r="I50" s="57"/>
      <c r="J50" s="57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57"/>
      <c r="H51" s="58"/>
      <c r="I51" s="57"/>
      <c r="J51" s="57"/>
      <c r="K51" s="5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57"/>
      <c r="H52" s="58"/>
      <c r="I52" s="57"/>
      <c r="J52" s="57"/>
      <c r="K52" s="5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57"/>
      <c r="H53" s="58"/>
      <c r="I53" s="57"/>
      <c r="J53" s="57"/>
      <c r="K53" s="5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57"/>
      <c r="H54" s="58"/>
      <c r="I54" s="57"/>
      <c r="J54" s="57"/>
      <c r="K54" s="5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57"/>
      <c r="H55" s="58"/>
      <c r="I55" s="57"/>
      <c r="J55" s="57"/>
      <c r="K55" s="5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57"/>
      <c r="H56" s="58"/>
      <c r="I56" s="57"/>
      <c r="J56" s="57"/>
      <c r="K56" s="5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57"/>
      <c r="H57" s="58"/>
      <c r="I57" s="57"/>
      <c r="J57" s="57"/>
      <c r="K57" s="5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57"/>
      <c r="H58" s="58"/>
      <c r="I58" s="57"/>
      <c r="J58" s="57"/>
      <c r="K58" s="5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57"/>
      <c r="H59" s="58"/>
      <c r="I59" s="57"/>
      <c r="J59" s="57"/>
      <c r="K59" s="5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57"/>
      <c r="H60" s="58"/>
      <c r="I60" s="57"/>
      <c r="J60" s="57"/>
      <c r="K60" s="5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57"/>
      <c r="H61" s="58"/>
      <c r="I61" s="57"/>
      <c r="J61" s="57"/>
      <c r="K61" s="5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57"/>
      <c r="H62" s="58"/>
      <c r="I62" s="57"/>
      <c r="J62" s="57"/>
      <c r="K62" s="5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57"/>
      <c r="H63" s="58"/>
      <c r="I63" s="57"/>
      <c r="J63" s="57"/>
      <c r="K63" s="5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57"/>
      <c r="H64" s="58"/>
      <c r="I64" s="57"/>
      <c r="J64" s="57"/>
      <c r="K64" s="5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57"/>
      <c r="H65" s="58"/>
      <c r="I65" s="57"/>
      <c r="J65" s="57"/>
      <c r="K65" s="5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57"/>
      <c r="H66" s="62"/>
      <c r="I66" s="57"/>
      <c r="J66" s="57"/>
      <c r="K66" s="5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57"/>
      <c r="H67" s="62"/>
      <c r="I67" s="57"/>
      <c r="J67" s="57"/>
      <c r="K67" s="5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57"/>
      <c r="H68" s="62"/>
      <c r="I68" s="57"/>
      <c r="J68" s="57"/>
      <c r="K68" s="5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57"/>
      <c r="H69" s="63"/>
      <c r="I69" s="57"/>
      <c r="J69" s="57"/>
      <c r="K69" s="5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57"/>
      <c r="H70" s="62"/>
      <c r="I70" s="57"/>
      <c r="J70" s="57"/>
      <c r="K70" s="5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57"/>
      <c r="H71" s="58"/>
      <c r="I71" s="57"/>
      <c r="J71" s="57"/>
      <c r="K71" s="5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57"/>
      <c r="H72" s="58"/>
      <c r="I72" s="57"/>
      <c r="J72" s="57"/>
      <c r="K72" s="5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57"/>
      <c r="H73" s="58"/>
      <c r="I73" s="57"/>
      <c r="J73" s="57"/>
      <c r="K73" s="5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57"/>
      <c r="H74" s="58"/>
      <c r="I74" s="57"/>
      <c r="J74" s="57"/>
      <c r="K74" s="5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57"/>
      <c r="H75" s="58"/>
      <c r="I75" s="57"/>
      <c r="J75" s="57"/>
      <c r="K75" s="5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57"/>
      <c r="H76" s="58"/>
      <c r="I76" s="57"/>
      <c r="J76" s="57"/>
      <c r="K76" s="5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57"/>
      <c r="H77" s="58"/>
      <c r="I77" s="57"/>
      <c r="J77" s="57"/>
      <c r="K77" s="5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57"/>
      <c r="H78" s="58"/>
      <c r="I78" s="57"/>
      <c r="J78" s="57"/>
      <c r="K78" s="5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57"/>
      <c r="H79" s="58"/>
      <c r="I79" s="57"/>
      <c r="J79" s="57"/>
      <c r="K79" s="5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57"/>
      <c r="H80" s="58"/>
      <c r="I80" s="57"/>
      <c r="J80" s="57"/>
      <c r="K80" s="5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57"/>
      <c r="H81" s="58"/>
      <c r="I81" s="57"/>
      <c r="J81" s="57"/>
      <c r="K81" s="5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57"/>
      <c r="H82" s="58"/>
      <c r="I82" s="57"/>
      <c r="J82" s="57"/>
      <c r="K82" s="5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57"/>
      <c r="H83" s="58"/>
      <c r="I83" s="57"/>
      <c r="J83" s="57"/>
      <c r="K83" s="5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57"/>
      <c r="H84" s="58"/>
      <c r="I84" s="57"/>
      <c r="J84" s="57"/>
      <c r="K84" s="5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57"/>
      <c r="H85" s="58"/>
      <c r="I85" s="57"/>
      <c r="J85" s="57"/>
      <c r="K85" s="5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57"/>
      <c r="H86" s="58"/>
      <c r="I86" s="57"/>
      <c r="J86" s="57"/>
      <c r="K86" s="5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57"/>
      <c r="H87" s="58"/>
      <c r="I87" s="57"/>
      <c r="J87" s="57"/>
      <c r="K87" s="5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57"/>
      <c r="H88" s="58"/>
      <c r="I88" s="57"/>
      <c r="J88" s="57"/>
      <c r="K88" s="5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57"/>
      <c r="H89" s="58"/>
      <c r="I89" s="57"/>
      <c r="J89" s="57"/>
      <c r="K89" s="5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57"/>
      <c r="H90" s="58"/>
      <c r="I90" s="57"/>
      <c r="J90" s="57"/>
      <c r="K90" s="57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57"/>
      <c r="H91" s="58"/>
      <c r="I91" s="57"/>
      <c r="J91" s="57"/>
      <c r="K91" s="5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57"/>
      <c r="H92" s="58"/>
      <c r="I92" s="57"/>
      <c r="J92" s="57"/>
      <c r="K92" s="57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57"/>
      <c r="H93" s="58"/>
      <c r="I93" s="57"/>
      <c r="J93" s="57"/>
      <c r="K93" s="57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57"/>
      <c r="H94" s="58"/>
      <c r="I94" s="57"/>
      <c r="J94" s="57"/>
      <c r="K94" s="57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57"/>
      <c r="H95" s="58"/>
      <c r="I95" s="57"/>
      <c r="J95" s="57"/>
      <c r="K95" s="57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57"/>
      <c r="H96" s="58"/>
      <c r="I96" s="57"/>
      <c r="J96" s="57"/>
      <c r="K96" s="57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57"/>
      <c r="H97" s="58"/>
      <c r="I97" s="57"/>
      <c r="J97" s="57"/>
      <c r="K97" s="57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57"/>
      <c r="H98" s="58"/>
      <c r="I98" s="57"/>
      <c r="J98" s="57"/>
      <c r="K98" s="57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57"/>
      <c r="H99" s="58"/>
      <c r="I99" s="57"/>
      <c r="J99" s="57"/>
      <c r="K99" s="57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57"/>
      <c r="H100" s="58"/>
      <c r="I100" s="57"/>
      <c r="J100" s="57"/>
      <c r="K100" s="57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57"/>
      <c r="H101" s="58"/>
      <c r="I101" s="57"/>
      <c r="J101" s="57"/>
      <c r="K101" s="57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57"/>
      <c r="H102" s="58"/>
      <c r="I102" s="57"/>
      <c r="J102" s="57"/>
      <c r="K102" s="5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57"/>
      <c r="H103" s="58"/>
      <c r="I103" s="57"/>
      <c r="J103" s="57"/>
      <c r="K103" s="5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57"/>
      <c r="H104" s="58"/>
      <c r="I104" s="57"/>
      <c r="J104" s="57"/>
      <c r="K104" s="5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57"/>
      <c r="H105" s="58"/>
      <c r="I105" s="57"/>
      <c r="J105" s="57"/>
      <c r="K105" s="5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57"/>
      <c r="H106" s="58"/>
      <c r="I106" s="57"/>
      <c r="J106" s="57"/>
      <c r="K106" s="5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57"/>
      <c r="H107" s="58"/>
      <c r="I107" s="57"/>
      <c r="J107" s="57"/>
      <c r="K107" s="5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57"/>
      <c r="H108" s="58"/>
      <c r="I108" s="57"/>
      <c r="J108" s="57"/>
      <c r="K108" s="57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57"/>
      <c r="H109" s="58"/>
      <c r="I109" s="57"/>
      <c r="J109" s="57"/>
      <c r="K109" s="57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57"/>
      <c r="H110" s="58"/>
      <c r="I110" s="57"/>
      <c r="J110" s="57"/>
      <c r="K110" s="5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57"/>
      <c r="H111" s="58"/>
      <c r="I111" s="57"/>
      <c r="J111" s="57"/>
      <c r="K111" s="5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57"/>
      <c r="H112" s="58"/>
      <c r="I112" s="57"/>
      <c r="J112" s="57"/>
      <c r="K112" s="57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57"/>
      <c r="H113" s="58"/>
      <c r="I113" s="57"/>
      <c r="J113" s="57"/>
      <c r="K113" s="57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57"/>
      <c r="H114" s="58"/>
      <c r="I114" s="57"/>
      <c r="J114" s="57"/>
      <c r="K114" s="57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57"/>
      <c r="H115" s="58"/>
      <c r="I115" s="57"/>
      <c r="J115" s="57"/>
      <c r="K115" s="57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57"/>
      <c r="H116" s="58"/>
      <c r="I116" s="57"/>
      <c r="J116" s="57"/>
      <c r="K116" s="57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57"/>
      <c r="H117" s="58"/>
      <c r="I117" s="57"/>
      <c r="J117" s="57"/>
      <c r="K117" s="57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57"/>
      <c r="H118" s="58"/>
      <c r="I118" s="57"/>
      <c r="J118" s="57"/>
      <c r="K118" s="57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57"/>
      <c r="H119" s="58"/>
      <c r="I119" s="57"/>
      <c r="J119" s="57"/>
      <c r="K119" s="57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57"/>
      <c r="H120" s="58"/>
      <c r="I120" s="57"/>
      <c r="J120" s="57"/>
      <c r="K120" s="57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57"/>
      <c r="H121" s="58"/>
      <c r="I121" s="57"/>
      <c r="J121" s="57"/>
      <c r="K121" s="57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57"/>
      <c r="H122" s="58"/>
      <c r="I122" s="57"/>
      <c r="J122" s="57"/>
      <c r="K122" s="57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57"/>
      <c r="H123" s="58"/>
      <c r="I123" s="57"/>
      <c r="J123" s="57"/>
      <c r="K123" s="57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57"/>
      <c r="H124" s="58"/>
      <c r="I124" s="57"/>
      <c r="J124" s="57"/>
      <c r="K124" s="57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57"/>
      <c r="H125" s="58"/>
      <c r="I125" s="57"/>
      <c r="J125" s="57"/>
      <c r="K125" s="5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57"/>
      <c r="H126" s="58"/>
      <c r="I126" s="57"/>
      <c r="J126" s="57"/>
      <c r="K126" s="57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57"/>
      <c r="H127" s="58"/>
      <c r="I127" s="57"/>
      <c r="J127" s="57"/>
      <c r="K127" s="57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57"/>
      <c r="H128" s="58"/>
      <c r="I128" s="57"/>
      <c r="J128" s="57"/>
      <c r="K128" s="5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57"/>
      <c r="H129" s="58"/>
      <c r="I129" s="57"/>
      <c r="J129" s="57"/>
      <c r="K129" s="57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57"/>
      <c r="H130" s="58"/>
      <c r="I130" s="57"/>
      <c r="J130" s="57"/>
      <c r="K130" s="57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57"/>
      <c r="H131" s="58"/>
      <c r="I131" s="57"/>
      <c r="J131" s="57"/>
      <c r="K131" s="57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57"/>
      <c r="H132" s="58"/>
      <c r="I132" s="57"/>
      <c r="J132" s="57"/>
      <c r="K132" s="57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:N54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1.14843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1"/>
      <c r="B3" s="57"/>
      <c r="C3" s="57"/>
      <c r="D3" s="55"/>
      <c r="E3" s="55"/>
      <c r="F3" s="55"/>
      <c r="G3" s="55"/>
      <c r="H3" s="57"/>
      <c r="I3" s="57"/>
      <c r="J3" s="57"/>
      <c r="K3" s="57"/>
      <c r="L3" s="72"/>
    </row>
    <row r="4" spans="1:14" ht="12.75">
      <c r="A4" s="74" t="s">
        <v>122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100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101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114</v>
      </c>
      <c r="B11" s="13">
        <v>103889</v>
      </c>
      <c r="C11" s="13"/>
      <c r="D11" s="13">
        <v>1153</v>
      </c>
      <c r="E11" s="13"/>
      <c r="F11" s="13">
        <v>-2027</v>
      </c>
      <c r="G11" s="13"/>
      <c r="H11" s="13">
        <v>4348</v>
      </c>
      <c r="I11" s="13"/>
      <c r="J11" s="13">
        <v>-21</v>
      </c>
      <c r="K11" s="13"/>
      <c r="L11" s="13">
        <v>2259</v>
      </c>
      <c r="M11" s="13"/>
      <c r="N11" s="13">
        <v>109601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v>-64</v>
      </c>
      <c r="I13" s="15"/>
      <c r="J13" s="15">
        <v>0</v>
      </c>
      <c r="K13" s="15"/>
      <c r="L13" s="15">
        <v>0</v>
      </c>
      <c r="M13" s="15"/>
      <c r="N13" s="16">
        <f>SUM(B13:M13)</f>
        <v>-64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v>-169</v>
      </c>
      <c r="K15" s="21"/>
      <c r="L15" s="21">
        <v>0</v>
      </c>
      <c r="M15" s="21"/>
      <c r="N15" s="22">
        <f>SUM(B15:M15)</f>
        <v>-169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-64</v>
      </c>
      <c r="I18" s="13"/>
      <c r="J18" s="13">
        <f>+J15</f>
        <v>-169</v>
      </c>
      <c r="K18" s="13"/>
      <c r="L18" s="13">
        <v>0</v>
      </c>
      <c r="M18" s="13"/>
      <c r="N18" s="18">
        <f>SUM(B18:M18)</f>
        <v>-233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102</v>
      </c>
      <c r="B20" s="13">
        <v>0</v>
      </c>
      <c r="C20" s="13"/>
      <c r="D20" s="13">
        <v>-9</v>
      </c>
      <c r="E20" s="13"/>
      <c r="F20" s="13">
        <v>-947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-956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52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+pl!I35</f>
        <v>1484</v>
      </c>
      <c r="M22" s="13"/>
      <c r="N22" s="18">
        <f>SUM(B22:M22)</f>
        <v>1484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12.75">
      <c r="A24" s="4" t="s">
        <v>19</v>
      </c>
    </row>
    <row r="25" spans="1:14" ht="12.75">
      <c r="A25" s="4" t="s">
        <v>20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0</v>
      </c>
      <c r="M25" s="13"/>
      <c r="N25" s="18">
        <f>SUM(B25:M25)</f>
        <v>0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115</v>
      </c>
      <c r="B27" s="23">
        <f>SUM(B11:B26)</f>
        <v>103889</v>
      </c>
      <c r="C27" s="13"/>
      <c r="D27" s="23">
        <f>SUM(D11:D26)</f>
        <v>1144</v>
      </c>
      <c r="E27" s="18"/>
      <c r="F27" s="23">
        <f>SUM(F11:F26)</f>
        <v>-2974</v>
      </c>
      <c r="G27" s="18"/>
      <c r="H27" s="23">
        <f>SUM(H11:H26)-H13</f>
        <v>4284</v>
      </c>
      <c r="I27" s="13"/>
      <c r="J27" s="23">
        <f>SUM(J11:J26)-J15</f>
        <v>-190</v>
      </c>
      <c r="K27" s="13"/>
      <c r="L27" s="23">
        <f>SUM(L11:L26)</f>
        <v>3743</v>
      </c>
      <c r="M27" s="13"/>
      <c r="N27" s="23">
        <f>SUM(N11:N26)-N13-N15</f>
        <v>109896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99</v>
      </c>
      <c r="B30" s="13">
        <v>103889</v>
      </c>
      <c r="C30" s="13"/>
      <c r="D30" s="13">
        <v>1157</v>
      </c>
      <c r="E30" s="13"/>
      <c r="F30" s="13">
        <v>0</v>
      </c>
      <c r="G30" s="13"/>
      <c r="H30" s="13">
        <v>4607</v>
      </c>
      <c r="I30" s="13"/>
      <c r="J30" s="13">
        <v>-211</v>
      </c>
      <c r="K30" s="13"/>
      <c r="L30" s="13">
        <v>1352</v>
      </c>
      <c r="M30" s="13"/>
      <c r="N30" s="13">
        <f>SUM(B30:M30)</f>
        <v>110794</v>
      </c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4" t="s">
        <v>15</v>
      </c>
      <c r="B32" s="15">
        <v>0</v>
      </c>
      <c r="C32" s="15"/>
      <c r="D32" s="15">
        <v>0</v>
      </c>
      <c r="E32" s="15"/>
      <c r="F32" s="15">
        <v>0</v>
      </c>
      <c r="G32" s="15"/>
      <c r="H32" s="15">
        <v>-259</v>
      </c>
      <c r="I32" s="15"/>
      <c r="J32" s="15">
        <v>0</v>
      </c>
      <c r="K32" s="15"/>
      <c r="L32" s="15">
        <v>0</v>
      </c>
      <c r="M32" s="15"/>
      <c r="N32" s="16">
        <f>SUM(B32:M32)</f>
        <v>-259</v>
      </c>
    </row>
    <row r="33" spans="1:14" ht="12.75">
      <c r="A33" s="17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2.75">
      <c r="A34" s="20" t="s">
        <v>17</v>
      </c>
      <c r="B34" s="21">
        <v>0</v>
      </c>
      <c r="C34" s="21"/>
      <c r="D34" s="21">
        <v>0</v>
      </c>
      <c r="E34" s="21"/>
      <c r="F34" s="21">
        <v>0</v>
      </c>
      <c r="G34" s="21"/>
      <c r="H34" s="21">
        <v>0</v>
      </c>
      <c r="I34" s="21"/>
      <c r="J34" s="21">
        <v>190</v>
      </c>
      <c r="K34" s="21"/>
      <c r="L34" s="21">
        <v>0</v>
      </c>
      <c r="M34" s="21"/>
      <c r="N34" s="22">
        <f>SUM(B34:M34)</f>
        <v>190</v>
      </c>
    </row>
    <row r="35" spans="2:14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4" t="s">
        <v>86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4" t="s">
        <v>18</v>
      </c>
      <c r="B37" s="13">
        <v>0</v>
      </c>
      <c r="C37" s="13"/>
      <c r="D37" s="13">
        <v>0</v>
      </c>
      <c r="E37" s="13"/>
      <c r="F37" s="13">
        <v>0</v>
      </c>
      <c r="G37" s="13"/>
      <c r="H37" s="13">
        <f>+H32</f>
        <v>-259</v>
      </c>
      <c r="I37" s="13"/>
      <c r="J37" s="13">
        <f>+J34</f>
        <v>190</v>
      </c>
      <c r="K37" s="13"/>
      <c r="L37" s="13">
        <v>0</v>
      </c>
      <c r="M37" s="13"/>
      <c r="N37" s="18">
        <f>SUM(B37:M37)</f>
        <v>-69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8"/>
    </row>
    <row r="39" spans="1:14" ht="12.75">
      <c r="A39" s="4" t="s">
        <v>102</v>
      </c>
      <c r="B39" s="13">
        <v>0</v>
      </c>
      <c r="C39" s="13"/>
      <c r="D39" s="13">
        <v>-4</v>
      </c>
      <c r="E39" s="13"/>
      <c r="F39" s="13">
        <v>-2027</v>
      </c>
      <c r="G39" s="13"/>
      <c r="H39" s="13">
        <v>0</v>
      </c>
      <c r="I39" s="13"/>
      <c r="J39" s="13">
        <v>0</v>
      </c>
      <c r="K39" s="13"/>
      <c r="L39" s="13">
        <v>0</v>
      </c>
      <c r="M39" s="13"/>
      <c r="N39" s="18">
        <f>SUM(B39:M39)</f>
        <v>-2031</v>
      </c>
    </row>
    <row r="40" spans="2:14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4" t="s">
        <v>52</v>
      </c>
      <c r="B41" s="13">
        <v>0</v>
      </c>
      <c r="C41" s="13"/>
      <c r="D41" s="13">
        <v>0</v>
      </c>
      <c r="E41" s="13"/>
      <c r="F41" s="13">
        <v>0</v>
      </c>
      <c r="G41" s="13"/>
      <c r="H41" s="13">
        <v>0</v>
      </c>
      <c r="I41" s="13"/>
      <c r="J41" s="13">
        <v>0</v>
      </c>
      <c r="K41" s="13"/>
      <c r="L41" s="13">
        <v>1649</v>
      </c>
      <c r="M41" s="13"/>
      <c r="N41" s="18">
        <f>SUM(B41:M41)</f>
        <v>1649</v>
      </c>
    </row>
    <row r="42" spans="2:14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8"/>
    </row>
    <row r="43" spans="1:14" ht="12.75">
      <c r="A43" s="4" t="s">
        <v>91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8"/>
    </row>
    <row r="44" spans="1:14" ht="12.75">
      <c r="A44" s="56" t="s">
        <v>116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-742</v>
      </c>
      <c r="M44" s="13"/>
      <c r="N44" s="18">
        <f>SUM(B44:M44)</f>
        <v>-742</v>
      </c>
    </row>
    <row r="45" spans="1:14" ht="12.75">
      <c r="A45" s="7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7" ht="12.75">
      <c r="A46" s="4" t="s">
        <v>19</v>
      </c>
      <c r="B46" s="13"/>
      <c r="C46" s="13"/>
      <c r="D46" s="13"/>
      <c r="E46" s="13"/>
      <c r="F46" s="13"/>
      <c r="G46" s="13"/>
    </row>
    <row r="47" spans="1:14" ht="12.75">
      <c r="A47" s="4" t="s">
        <v>20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0</v>
      </c>
      <c r="M47" s="13"/>
      <c r="N47" s="18">
        <f>SUM(B46:M46)</f>
        <v>0</v>
      </c>
    </row>
    <row r="48" spans="2:14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3.5" thickBot="1">
      <c r="A49" s="4" t="s">
        <v>117</v>
      </c>
      <c r="B49" s="23">
        <f>SUM(B30:B48)</f>
        <v>103889</v>
      </c>
      <c r="C49" s="13"/>
      <c r="D49" s="23">
        <f>SUM(D30:D48)</f>
        <v>1153</v>
      </c>
      <c r="E49" s="18"/>
      <c r="F49" s="23">
        <f>SUM(F30:F48)</f>
        <v>-2027</v>
      </c>
      <c r="G49" s="18"/>
      <c r="H49" s="23">
        <f>SUM(H30:H48)-H32</f>
        <v>4348</v>
      </c>
      <c r="I49" s="13"/>
      <c r="J49" s="23">
        <f>SUM(J30:J48)-J34</f>
        <v>-21</v>
      </c>
      <c r="K49" s="23"/>
      <c r="L49" s="23">
        <f>SUM(L30:L48)</f>
        <v>2259</v>
      </c>
      <c r="M49" s="13"/>
      <c r="N49" s="23">
        <f>+N30+N37+N39+N41+N44+N47</f>
        <v>109601</v>
      </c>
    </row>
    <row r="50" spans="2:14" ht="13.5" thickTop="1">
      <c r="B50" s="24"/>
      <c r="C50" s="8"/>
      <c r="D50" s="24"/>
      <c r="E50" s="24"/>
      <c r="F50" s="24"/>
      <c r="G50" s="24"/>
      <c r="H50" s="8"/>
      <c r="I50" s="8"/>
      <c r="J50" s="24"/>
      <c r="K50" s="8"/>
      <c r="L50" s="24"/>
      <c r="M50" s="8"/>
      <c r="N50" s="24"/>
    </row>
    <row r="51" spans="2:1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7" t="s">
        <v>87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12.75">
      <c r="A53" s="7" t="s">
        <v>118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</sheetData>
  <printOptions/>
  <pageMargins left="1" right="0" top="0.5" bottom="0" header="0.5" footer="0.5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4"/>
  <sheetViews>
    <sheetView zoomScale="75" zoomScaleNormal="75" workbookViewId="0" topLeftCell="A1">
      <selection activeCell="A1" sqref="A1:E53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7.28125" style="4" customWidth="1"/>
    <col min="4" max="4" width="12.7109375" style="4" customWidth="1"/>
    <col min="5" max="5" width="1.7109375" style="4" customWidth="1"/>
    <col min="6" max="6" width="12.28125" style="85" customWidth="1"/>
    <col min="7" max="7" width="1.57421875" style="4" customWidth="1"/>
    <col min="8" max="8" width="12.8515625" style="4" hidden="1" customWidth="1"/>
    <col min="9" max="16384" width="9.140625" style="4" customWidth="1"/>
  </cols>
  <sheetData>
    <row r="1" spans="1:7" ht="15.75">
      <c r="A1" s="1" t="s">
        <v>0</v>
      </c>
      <c r="B1" s="1"/>
      <c r="C1" s="1"/>
      <c r="D1" s="1"/>
      <c r="E1" s="1"/>
      <c r="F1" s="77"/>
      <c r="G1" s="3"/>
    </row>
    <row r="2" spans="1:7" ht="15.75">
      <c r="A2" s="5" t="s">
        <v>1</v>
      </c>
      <c r="B2" s="2"/>
      <c r="C2" s="2"/>
      <c r="D2" s="2"/>
      <c r="E2" s="2"/>
      <c r="F2" s="77"/>
      <c r="G2" s="3"/>
    </row>
    <row r="3" spans="1:7" ht="15.75">
      <c r="A3" s="6"/>
      <c r="B3" s="2"/>
      <c r="C3" s="2"/>
      <c r="D3" s="2"/>
      <c r="E3" s="2"/>
      <c r="F3" s="77"/>
      <c r="G3" s="3"/>
    </row>
    <row r="4" spans="1:7" ht="12.75">
      <c r="A4" s="7" t="s">
        <v>123</v>
      </c>
      <c r="B4" s="8"/>
      <c r="C4" s="8"/>
      <c r="D4" s="8"/>
      <c r="E4" s="8"/>
      <c r="F4" s="78"/>
      <c r="G4" s="8"/>
    </row>
    <row r="5" spans="1:7" ht="12.75">
      <c r="A5" s="7"/>
      <c r="B5" s="8"/>
      <c r="C5" s="8"/>
      <c r="D5" s="8"/>
      <c r="E5" s="8"/>
      <c r="F5" s="78"/>
      <c r="G5" s="8"/>
    </row>
    <row r="6" spans="3:8" ht="12.75">
      <c r="C6" s="45" t="s">
        <v>124</v>
      </c>
      <c r="D6" s="45" t="s">
        <v>124</v>
      </c>
      <c r="F6" s="79"/>
      <c r="H6" s="45" t="s">
        <v>40</v>
      </c>
    </row>
    <row r="7" spans="3:8" ht="12.75">
      <c r="C7" s="45" t="s">
        <v>89</v>
      </c>
      <c r="D7" s="45" t="s">
        <v>89</v>
      </c>
      <c r="F7" s="79"/>
      <c r="H7" s="45" t="s">
        <v>89</v>
      </c>
    </row>
    <row r="8" spans="3:10" ht="15.75">
      <c r="C8" s="69" t="s">
        <v>119</v>
      </c>
      <c r="D8" s="69" t="s">
        <v>98</v>
      </c>
      <c r="F8" s="80"/>
      <c r="G8" s="72"/>
      <c r="H8" s="69" t="s">
        <v>85</v>
      </c>
      <c r="I8" s="72"/>
      <c r="J8" s="72"/>
    </row>
    <row r="9" spans="3:8" ht="16.5" thickBot="1">
      <c r="C9" s="26" t="s">
        <v>14</v>
      </c>
      <c r="D9" s="26" t="s">
        <v>14</v>
      </c>
      <c r="F9" s="81"/>
      <c r="H9" s="26" t="s">
        <v>14</v>
      </c>
    </row>
    <row r="10" spans="3:6" ht="12.75">
      <c r="C10" s="12"/>
      <c r="D10" s="12"/>
      <c r="F10" s="82"/>
    </row>
    <row r="11" spans="1:8" ht="15.75">
      <c r="A11" s="2" t="s">
        <v>108</v>
      </c>
      <c r="B11" s="2"/>
      <c r="C11" s="46">
        <v>2691</v>
      </c>
      <c r="D11" s="46">
        <v>2442</v>
      </c>
      <c r="E11" s="2"/>
      <c r="F11" s="83"/>
      <c r="H11" s="3">
        <v>-8290</v>
      </c>
    </row>
    <row r="12" spans="1:8" ht="6.75" customHeight="1">
      <c r="A12" s="2"/>
      <c r="B12" s="2"/>
      <c r="C12" s="47"/>
      <c r="D12" s="47"/>
      <c r="E12" s="2"/>
      <c r="F12" s="50"/>
      <c r="H12" s="2"/>
    </row>
    <row r="13" spans="1:8" ht="15.75">
      <c r="A13" s="2" t="s">
        <v>62</v>
      </c>
      <c r="B13" s="2"/>
      <c r="C13" s="47"/>
      <c r="D13" s="47"/>
      <c r="E13" s="2"/>
      <c r="F13" s="50"/>
      <c r="H13" s="2"/>
    </row>
    <row r="14" spans="1:8" ht="15.75">
      <c r="A14" s="2"/>
      <c r="B14" s="2" t="s">
        <v>63</v>
      </c>
      <c r="C14" s="48">
        <v>-452</v>
      </c>
      <c r="D14" s="48">
        <f>2489-1061</f>
        <v>1428</v>
      </c>
      <c r="E14" s="2"/>
      <c r="F14" s="50"/>
      <c r="H14" s="65">
        <v>3803</v>
      </c>
    </row>
    <row r="15" spans="1:8" ht="15.75">
      <c r="A15" s="2" t="s">
        <v>88</v>
      </c>
      <c r="B15" s="2"/>
      <c r="C15" s="47">
        <f>+C11+C14</f>
        <v>2239</v>
      </c>
      <c r="D15" s="47">
        <f>+D11+D14</f>
        <v>3870</v>
      </c>
      <c r="E15" s="2"/>
      <c r="F15" s="50"/>
      <c r="H15" s="40">
        <f>H11+H14</f>
        <v>-4487</v>
      </c>
    </row>
    <row r="16" spans="1:8" ht="6" customHeight="1">
      <c r="A16" s="2"/>
      <c r="B16" s="2"/>
      <c r="C16" s="47"/>
      <c r="D16" s="47"/>
      <c r="E16" s="2"/>
      <c r="F16" s="50"/>
      <c r="H16" s="2"/>
    </row>
    <row r="17" spans="1:8" ht="15.75">
      <c r="A17" s="2"/>
      <c r="B17" s="2" t="s">
        <v>64</v>
      </c>
      <c r="C17" s="47">
        <v>-142189</v>
      </c>
      <c r="D17" s="47">
        <v>-29724</v>
      </c>
      <c r="E17" s="2"/>
      <c r="F17" s="50"/>
      <c r="H17" s="40">
        <v>41687</v>
      </c>
    </row>
    <row r="18" spans="1:8" ht="15.75">
      <c r="A18" s="2"/>
      <c r="B18" s="2" t="s">
        <v>65</v>
      </c>
      <c r="C18" s="47">
        <v>56291</v>
      </c>
      <c r="D18" s="47">
        <f>-7354</f>
        <v>-7354</v>
      </c>
      <c r="E18" s="2"/>
      <c r="F18" s="50"/>
      <c r="H18" s="40">
        <v>-41180</v>
      </c>
    </row>
    <row r="19" spans="1:8" ht="15.75">
      <c r="A19" s="2"/>
      <c r="B19" s="2" t="s">
        <v>77</v>
      </c>
      <c r="C19" s="47">
        <v>-1046</v>
      </c>
      <c r="D19" s="47">
        <v>-88</v>
      </c>
      <c r="E19" s="2"/>
      <c r="F19" s="50"/>
      <c r="H19" s="3">
        <v>-470</v>
      </c>
    </row>
    <row r="20" spans="1:8" ht="15.75">
      <c r="A20" s="2"/>
      <c r="B20" s="2" t="s">
        <v>66</v>
      </c>
      <c r="C20" s="48">
        <v>-60</v>
      </c>
      <c r="D20" s="48">
        <v>-499</v>
      </c>
      <c r="E20" s="2"/>
      <c r="F20" s="50"/>
      <c r="H20" s="3">
        <v>-8600</v>
      </c>
    </row>
    <row r="21" spans="1:10" ht="15.75">
      <c r="A21" s="1" t="s">
        <v>82</v>
      </c>
      <c r="B21" s="2"/>
      <c r="C21" s="49">
        <f>SUM(C15:C20)</f>
        <v>-84765</v>
      </c>
      <c r="D21" s="49">
        <f>SUM(D15:D20)</f>
        <v>-33795</v>
      </c>
      <c r="E21" s="2"/>
      <c r="F21" s="50"/>
      <c r="H21" s="67">
        <f>SUM(H15:H20)</f>
        <v>-13050</v>
      </c>
      <c r="J21" s="66"/>
    </row>
    <row r="22" spans="1:8" ht="3.75" customHeight="1">
      <c r="A22" s="2"/>
      <c r="B22" s="2"/>
      <c r="C22" s="47"/>
      <c r="D22" s="47"/>
      <c r="E22" s="2"/>
      <c r="F22" s="50"/>
      <c r="H22" s="2"/>
    </row>
    <row r="23" spans="1:8" ht="15.75">
      <c r="A23" s="2" t="s">
        <v>67</v>
      </c>
      <c r="B23" s="2"/>
      <c r="C23" s="47"/>
      <c r="D23" s="47"/>
      <c r="E23" s="2"/>
      <c r="F23" s="50"/>
      <c r="H23" s="2"/>
    </row>
    <row r="24" spans="1:8" ht="15.75">
      <c r="A24" s="2"/>
      <c r="B24" s="2" t="s">
        <v>68</v>
      </c>
      <c r="C24" s="47">
        <v>0</v>
      </c>
      <c r="D24" s="47">
        <v>1</v>
      </c>
      <c r="E24" s="2"/>
      <c r="F24" s="50"/>
      <c r="H24" s="64">
        <v>183</v>
      </c>
    </row>
    <row r="25" spans="1:8" ht="15.75">
      <c r="A25" s="2"/>
      <c r="B25" s="2" t="s">
        <v>69</v>
      </c>
      <c r="C25" s="47">
        <v>-345</v>
      </c>
      <c r="D25" s="47">
        <v>-40</v>
      </c>
      <c r="E25" s="2"/>
      <c r="F25" s="50"/>
      <c r="H25" s="64">
        <v>-765</v>
      </c>
    </row>
    <row r="26" spans="1:8" ht="15.75">
      <c r="A26" s="2"/>
      <c r="B26" s="2" t="s">
        <v>70</v>
      </c>
      <c r="C26" s="50">
        <v>406</v>
      </c>
      <c r="D26" s="50">
        <v>147</v>
      </c>
      <c r="E26" s="2"/>
      <c r="F26" s="50"/>
      <c r="H26" s="3">
        <v>1100</v>
      </c>
    </row>
    <row r="27" spans="1:8" ht="15.75">
      <c r="A27" s="2"/>
      <c r="B27" s="2" t="s">
        <v>109</v>
      </c>
      <c r="C27" s="50">
        <v>-956</v>
      </c>
      <c r="D27" s="50">
        <v>-1389</v>
      </c>
      <c r="E27" s="2"/>
      <c r="F27" s="50"/>
      <c r="H27" s="64">
        <v>19</v>
      </c>
    </row>
    <row r="28" spans="1:10" ht="15.75">
      <c r="A28" s="1" t="s">
        <v>81</v>
      </c>
      <c r="B28" s="2"/>
      <c r="C28" s="49">
        <f>SUM(C24:C27)</f>
        <v>-895</v>
      </c>
      <c r="D28" s="49">
        <f>SUM(D24:D27)</f>
        <v>-1281</v>
      </c>
      <c r="E28" s="2"/>
      <c r="F28" s="50"/>
      <c r="H28" s="27">
        <f>SUM(H24:H27)</f>
        <v>537</v>
      </c>
      <c r="J28" s="66"/>
    </row>
    <row r="29" spans="1:8" ht="9" customHeight="1">
      <c r="A29" s="1"/>
      <c r="B29" s="2"/>
      <c r="C29" s="47"/>
      <c r="D29" s="47"/>
      <c r="E29" s="2"/>
      <c r="F29" s="50"/>
      <c r="H29" s="2"/>
    </row>
    <row r="30" spans="1:8" ht="15.75">
      <c r="A30" s="2" t="s">
        <v>73</v>
      </c>
      <c r="B30" s="2"/>
      <c r="C30" s="47"/>
      <c r="D30" s="47"/>
      <c r="E30" s="2"/>
      <c r="F30" s="50"/>
      <c r="H30" s="2"/>
    </row>
    <row r="31" spans="1:8" ht="15.75">
      <c r="A31" s="2"/>
      <c r="B31" s="2" t="s">
        <v>71</v>
      </c>
      <c r="C31" s="47">
        <v>58350</v>
      </c>
      <c r="D31" s="47">
        <v>35876</v>
      </c>
      <c r="E31" s="2"/>
      <c r="F31" s="50"/>
      <c r="H31" s="40">
        <v>16588</v>
      </c>
    </row>
    <row r="32" spans="1:8" ht="15.75">
      <c r="A32" s="2"/>
      <c r="B32" s="2" t="s">
        <v>72</v>
      </c>
      <c r="C32" s="47">
        <f>-40152-133</f>
        <v>-40285</v>
      </c>
      <c r="D32" s="47">
        <f>-7169+379</f>
        <v>-6790</v>
      </c>
      <c r="E32" s="2"/>
      <c r="F32" s="50"/>
      <c r="H32" s="40">
        <v>-16276</v>
      </c>
    </row>
    <row r="33" spans="1:9" ht="15.75">
      <c r="A33" s="1" t="s">
        <v>83</v>
      </c>
      <c r="B33" s="2"/>
      <c r="C33" s="49">
        <f>SUM(C31:C32)</f>
        <v>18065</v>
      </c>
      <c r="D33" s="49">
        <f>SUM(D31:D32)</f>
        <v>29086</v>
      </c>
      <c r="E33" s="2"/>
      <c r="F33" s="50"/>
      <c r="H33" s="27">
        <f>SUM(H31:H32)</f>
        <v>312</v>
      </c>
      <c r="I33" s="66"/>
    </row>
    <row r="34" spans="1:8" ht="9" customHeight="1">
      <c r="A34" s="2"/>
      <c r="B34" s="2"/>
      <c r="C34" s="47"/>
      <c r="D34" s="47"/>
      <c r="E34" s="2"/>
      <c r="F34" s="50"/>
      <c r="H34" s="2"/>
    </row>
    <row r="35" spans="1:8" ht="15.75">
      <c r="A35" s="2" t="s">
        <v>74</v>
      </c>
      <c r="B35" s="2"/>
      <c r="C35" s="47">
        <f>+C21+C28+C33</f>
        <v>-67595</v>
      </c>
      <c r="D35" s="47">
        <f>+D21+D28+D33</f>
        <v>-5990</v>
      </c>
      <c r="E35" s="2"/>
      <c r="F35" s="50"/>
      <c r="H35" s="40">
        <v>-21122</v>
      </c>
    </row>
    <row r="36" spans="1:8" ht="7.5" customHeight="1">
      <c r="A36" s="2"/>
      <c r="B36" s="2"/>
      <c r="C36" s="47"/>
      <c r="D36" s="47"/>
      <c r="E36" s="2"/>
      <c r="F36" s="50"/>
      <c r="H36" s="2"/>
    </row>
    <row r="37" spans="1:8" ht="15.75">
      <c r="A37" s="2" t="s">
        <v>76</v>
      </c>
      <c r="B37" s="2"/>
      <c r="C37" s="47">
        <v>-7</v>
      </c>
      <c r="D37" s="47">
        <v>26</v>
      </c>
      <c r="E37" s="2"/>
      <c r="F37" s="50"/>
      <c r="H37" s="64">
        <v>67</v>
      </c>
    </row>
    <row r="38" spans="1:8" ht="6.75" customHeight="1">
      <c r="A38" s="2"/>
      <c r="B38" s="2"/>
      <c r="C38" s="47"/>
      <c r="D38" s="47"/>
      <c r="E38" s="2"/>
      <c r="F38" s="50"/>
      <c r="H38" s="2"/>
    </row>
    <row r="39" spans="1:8" ht="15.75">
      <c r="A39" s="2" t="s">
        <v>75</v>
      </c>
      <c r="B39" s="2"/>
      <c r="C39" s="50">
        <v>106219</v>
      </c>
      <c r="D39" s="50">
        <v>21891</v>
      </c>
      <c r="E39" s="2"/>
      <c r="F39" s="50"/>
      <c r="H39" s="3">
        <v>40859</v>
      </c>
    </row>
    <row r="40" spans="1:8" ht="3" customHeight="1">
      <c r="A40" s="2"/>
      <c r="B40" s="2"/>
      <c r="C40" s="47"/>
      <c r="D40" s="47"/>
      <c r="E40" s="2"/>
      <c r="F40" s="50"/>
      <c r="H40" s="3"/>
    </row>
    <row r="41" spans="1:8" ht="16.5" thickBot="1">
      <c r="A41" s="2" t="s">
        <v>96</v>
      </c>
      <c r="B41" s="2"/>
      <c r="C41" s="68">
        <f>+C39+C35+C37</f>
        <v>38617</v>
      </c>
      <c r="D41" s="68">
        <f>+D39+D35+D37</f>
        <v>15927</v>
      </c>
      <c r="E41" s="2"/>
      <c r="F41" s="50"/>
      <c r="H41" s="28">
        <f>SUM(H35:H39)</f>
        <v>19804</v>
      </c>
    </row>
    <row r="42" spans="1:11" ht="16.5" thickTop="1">
      <c r="A42" s="2"/>
      <c r="B42" s="2"/>
      <c r="C42" s="47"/>
      <c r="D42" s="47"/>
      <c r="E42" s="2"/>
      <c r="F42" s="50"/>
      <c r="K42" s="47"/>
    </row>
    <row r="43" spans="1:11" ht="15.75">
      <c r="A43" s="2" t="s">
        <v>95</v>
      </c>
      <c r="B43" s="2"/>
      <c r="C43" s="47"/>
      <c r="D43" s="47"/>
      <c r="E43" s="2"/>
      <c r="F43" s="50"/>
      <c r="K43" s="2"/>
    </row>
    <row r="44" spans="1:11" ht="7.5" customHeight="1">
      <c r="A44" s="2"/>
      <c r="B44" s="2"/>
      <c r="C44" s="47"/>
      <c r="D44" s="47"/>
      <c r="E44" s="2"/>
      <c r="F44" s="50"/>
      <c r="K44" s="2"/>
    </row>
    <row r="45" spans="1:8" ht="15.75">
      <c r="A45" s="2"/>
      <c r="B45" s="2" t="s">
        <v>78</v>
      </c>
      <c r="C45" s="47">
        <f>9953+5018+84395</f>
        <v>99366</v>
      </c>
      <c r="D45" s="47">
        <v>41744</v>
      </c>
      <c r="E45" s="2"/>
      <c r="F45" s="50"/>
      <c r="H45" s="40">
        <v>47132</v>
      </c>
    </row>
    <row r="46" spans="1:8" ht="15.75">
      <c r="A46" s="2"/>
      <c r="B46" s="2" t="s">
        <v>79</v>
      </c>
      <c r="C46" s="47">
        <v>-27005</v>
      </c>
      <c r="D46" s="47">
        <v>-16962</v>
      </c>
      <c r="E46" s="2"/>
      <c r="F46" s="50"/>
      <c r="H46" s="40">
        <v>-16569</v>
      </c>
    </row>
    <row r="47" spans="1:8" ht="15.75">
      <c r="A47" s="2"/>
      <c r="B47" s="2" t="s">
        <v>80</v>
      </c>
      <c r="C47" s="47">
        <v>-33744</v>
      </c>
      <c r="D47" s="47">
        <v>-8855</v>
      </c>
      <c r="E47" s="2"/>
      <c r="F47" s="50"/>
      <c r="H47" s="40">
        <v>-10759</v>
      </c>
    </row>
    <row r="48" spans="1:8" ht="16.5" thickBot="1">
      <c r="A48" s="2"/>
      <c r="B48" s="2"/>
      <c r="C48" s="68">
        <f>SUM(C45:C47)</f>
        <v>38617</v>
      </c>
      <c r="D48" s="68">
        <f>SUM(D45:D47)</f>
        <v>15927</v>
      </c>
      <c r="E48" s="2"/>
      <c r="F48" s="50"/>
      <c r="H48" s="42">
        <f>SUM(H45:H47)</f>
        <v>19804</v>
      </c>
    </row>
    <row r="49" spans="1:6" ht="16.5" thickTop="1">
      <c r="A49" s="2"/>
      <c r="B49" s="2"/>
      <c r="C49" s="2"/>
      <c r="D49" s="50"/>
      <c r="E49" s="2"/>
      <c r="F49" s="50"/>
    </row>
    <row r="50" spans="1:6" ht="15.75">
      <c r="A50" s="2"/>
      <c r="B50" s="2"/>
      <c r="C50" s="2"/>
      <c r="D50" s="2"/>
      <c r="E50" s="2"/>
      <c r="F50" s="50"/>
    </row>
    <row r="51" spans="1:6" ht="15.75">
      <c r="A51" s="1" t="s">
        <v>90</v>
      </c>
      <c r="B51" s="1"/>
      <c r="C51" s="1"/>
      <c r="D51" s="1"/>
      <c r="E51" s="1"/>
      <c r="F51" s="50"/>
    </row>
    <row r="52" spans="1:6" ht="15.75">
      <c r="A52" s="1" t="s">
        <v>120</v>
      </c>
      <c r="B52" s="1"/>
      <c r="C52" s="1"/>
      <c r="D52" s="1"/>
      <c r="E52" s="1"/>
      <c r="F52" s="50"/>
    </row>
    <row r="53" spans="1:6" ht="15.75">
      <c r="A53" s="2"/>
      <c r="B53" s="2"/>
      <c r="C53" s="2"/>
      <c r="D53" s="2"/>
      <c r="E53" s="2"/>
      <c r="F53" s="50"/>
    </row>
    <row r="54" spans="1:6" ht="15.75">
      <c r="A54" s="2"/>
      <c r="B54" s="2"/>
      <c r="C54" s="2"/>
      <c r="D54" s="2"/>
      <c r="E54" s="2"/>
      <c r="F54" s="50"/>
    </row>
    <row r="55" spans="1:6" ht="15.75">
      <c r="A55" s="2"/>
      <c r="B55" s="2"/>
      <c r="C55" s="2"/>
      <c r="D55" s="2"/>
      <c r="E55" s="2"/>
      <c r="F55" s="50"/>
    </row>
    <row r="56" spans="1:6" ht="15.75">
      <c r="A56" s="2"/>
      <c r="B56" s="2"/>
      <c r="C56" s="2"/>
      <c r="D56" s="2"/>
      <c r="E56" s="2"/>
      <c r="F56" s="50"/>
    </row>
    <row r="57" spans="1:6" ht="15.75">
      <c r="A57" s="2"/>
      <c r="B57" s="2"/>
      <c r="C57" s="2"/>
      <c r="D57" s="2"/>
      <c r="E57" s="2"/>
      <c r="F57" s="50"/>
    </row>
    <row r="58" spans="1:6" ht="15.75">
      <c r="A58" s="2"/>
      <c r="B58" s="2"/>
      <c r="C58" s="2"/>
      <c r="D58" s="2"/>
      <c r="E58" s="2"/>
      <c r="F58" s="50"/>
    </row>
    <row r="59" spans="1:6" ht="15.75">
      <c r="A59" s="2"/>
      <c r="B59" s="2"/>
      <c r="C59" s="2"/>
      <c r="D59" s="2"/>
      <c r="E59" s="2"/>
      <c r="F59" s="50"/>
    </row>
    <row r="60" spans="1:6" ht="15.75">
      <c r="A60" s="2"/>
      <c r="B60" s="2"/>
      <c r="C60" s="2"/>
      <c r="D60" s="2"/>
      <c r="E60" s="2"/>
      <c r="F60" s="50"/>
    </row>
    <row r="61" spans="1:6" ht="15.75">
      <c r="A61" s="2"/>
      <c r="B61" s="2"/>
      <c r="C61" s="2"/>
      <c r="D61" s="2"/>
      <c r="E61" s="2"/>
      <c r="F61" s="50"/>
    </row>
    <row r="62" spans="1:6" ht="15.75">
      <c r="A62" s="2"/>
      <c r="B62" s="2"/>
      <c r="C62" s="2"/>
      <c r="D62" s="2"/>
      <c r="E62" s="2"/>
      <c r="F62" s="50"/>
    </row>
    <row r="63" spans="1:6" ht="15.75">
      <c r="A63" s="2"/>
      <c r="B63" s="2"/>
      <c r="C63" s="2"/>
      <c r="D63" s="2"/>
      <c r="E63" s="2"/>
      <c r="F63" s="50"/>
    </row>
    <row r="64" spans="1:6" ht="15.75">
      <c r="A64" s="2"/>
      <c r="B64" s="2"/>
      <c r="C64" s="2"/>
      <c r="D64" s="2"/>
      <c r="E64" s="2"/>
      <c r="F64" s="50"/>
    </row>
    <row r="65" spans="1:6" ht="15.75">
      <c r="A65" s="2"/>
      <c r="B65" s="2"/>
      <c r="C65" s="2"/>
      <c r="D65" s="2"/>
      <c r="E65" s="2"/>
      <c r="F65" s="50"/>
    </row>
    <row r="66" spans="1:6" ht="15.75">
      <c r="A66" s="2"/>
      <c r="B66" s="2"/>
      <c r="C66" s="2"/>
      <c r="D66" s="2"/>
      <c r="E66" s="2"/>
      <c r="F66" s="50"/>
    </row>
    <row r="67" spans="1:6" ht="15.75">
      <c r="A67" s="2"/>
      <c r="B67" s="2"/>
      <c r="C67" s="2"/>
      <c r="D67" s="2"/>
      <c r="E67" s="2"/>
      <c r="F67" s="50"/>
    </row>
    <row r="68" spans="1:6" ht="15.75">
      <c r="A68" s="2"/>
      <c r="B68" s="2"/>
      <c r="C68" s="2"/>
      <c r="D68" s="2"/>
      <c r="E68" s="2"/>
      <c r="F68" s="50"/>
    </row>
    <row r="69" spans="1:6" ht="15.75">
      <c r="A69" s="2"/>
      <c r="B69" s="2"/>
      <c r="C69" s="2"/>
      <c r="D69" s="2"/>
      <c r="E69" s="2"/>
      <c r="F69" s="50"/>
    </row>
    <row r="70" spans="1:6" ht="15.75">
      <c r="A70" s="2"/>
      <c r="B70" s="2"/>
      <c r="C70" s="2"/>
      <c r="D70" s="2"/>
      <c r="E70" s="2"/>
      <c r="F70" s="50"/>
    </row>
    <row r="71" spans="1:6" ht="15.75">
      <c r="A71" s="2"/>
      <c r="B71" s="2"/>
      <c r="C71" s="2"/>
      <c r="D71" s="2"/>
      <c r="E71" s="2"/>
      <c r="F71" s="50"/>
    </row>
    <row r="72" spans="1:6" ht="15.75">
      <c r="A72" s="2"/>
      <c r="B72" s="2"/>
      <c r="C72" s="2"/>
      <c r="D72" s="2"/>
      <c r="E72" s="2"/>
      <c r="F72" s="50"/>
    </row>
    <row r="73" spans="1:6" ht="15.75">
      <c r="A73" s="2"/>
      <c r="B73" s="2"/>
      <c r="C73" s="2"/>
      <c r="D73" s="2"/>
      <c r="E73" s="2"/>
      <c r="F73" s="50"/>
    </row>
    <row r="74" spans="1:6" ht="15.75">
      <c r="A74" s="2"/>
      <c r="B74" s="2"/>
      <c r="C74" s="2"/>
      <c r="D74" s="2"/>
      <c r="E74" s="2"/>
      <c r="F74" s="50"/>
    </row>
    <row r="75" spans="1:6" ht="15.75">
      <c r="A75" s="2"/>
      <c r="B75" s="2"/>
      <c r="C75" s="2"/>
      <c r="D75" s="2"/>
      <c r="E75" s="2"/>
      <c r="F75" s="50"/>
    </row>
    <row r="76" spans="1:6" ht="15.75">
      <c r="A76" s="2"/>
      <c r="B76" s="2"/>
      <c r="C76" s="2"/>
      <c r="D76" s="2"/>
      <c r="E76" s="2"/>
      <c r="F76" s="50"/>
    </row>
    <row r="77" spans="1:6" ht="15.75">
      <c r="A77" s="2"/>
      <c r="B77" s="2"/>
      <c r="C77" s="2"/>
      <c r="D77" s="2"/>
      <c r="E77" s="2"/>
      <c r="F77" s="50"/>
    </row>
    <row r="78" spans="1:6" ht="15.75">
      <c r="A78" s="2"/>
      <c r="B78" s="2"/>
      <c r="C78" s="2"/>
      <c r="D78" s="2"/>
      <c r="E78" s="2"/>
      <c r="F78" s="50"/>
    </row>
    <row r="79" spans="1:6" ht="15.75">
      <c r="A79" s="2"/>
      <c r="B79" s="2"/>
      <c r="C79" s="2"/>
      <c r="D79" s="2"/>
      <c r="E79" s="2"/>
      <c r="F79" s="50"/>
    </row>
    <row r="80" spans="1:6" ht="15.75">
      <c r="A80" s="2"/>
      <c r="B80" s="2"/>
      <c r="C80" s="2"/>
      <c r="D80" s="2"/>
      <c r="E80" s="2"/>
      <c r="F80" s="50"/>
    </row>
    <row r="81" spans="1:6" ht="15.75">
      <c r="A81" s="2"/>
      <c r="B81" s="2"/>
      <c r="C81" s="2"/>
      <c r="D81" s="2"/>
      <c r="E81" s="2"/>
      <c r="F81" s="50"/>
    </row>
    <row r="82" spans="1:6" ht="15.75">
      <c r="A82" s="2"/>
      <c r="B82" s="2"/>
      <c r="C82" s="2"/>
      <c r="D82" s="2"/>
      <c r="E82" s="2"/>
      <c r="F82" s="50"/>
    </row>
    <row r="83" spans="1:6" ht="15.75">
      <c r="A83" s="2"/>
      <c r="B83" s="2"/>
      <c r="C83" s="2"/>
      <c r="D83" s="2"/>
      <c r="E83" s="2"/>
      <c r="F83" s="50"/>
    </row>
    <row r="84" spans="1:6" ht="15.75">
      <c r="A84" s="2"/>
      <c r="B84" s="2"/>
      <c r="C84" s="2"/>
      <c r="D84" s="2"/>
      <c r="E84" s="2"/>
      <c r="F84" s="50"/>
    </row>
    <row r="85" spans="1:6" ht="15.75">
      <c r="A85" s="2"/>
      <c r="B85" s="2"/>
      <c r="C85" s="2"/>
      <c r="D85" s="2"/>
      <c r="E85" s="2"/>
      <c r="F85" s="50"/>
    </row>
    <row r="86" spans="1:6" ht="15.75">
      <c r="A86" s="2"/>
      <c r="B86" s="2"/>
      <c r="C86" s="2"/>
      <c r="D86" s="2"/>
      <c r="E86" s="2"/>
      <c r="F86" s="50"/>
    </row>
    <row r="87" spans="1:6" ht="15.75">
      <c r="A87" s="2"/>
      <c r="B87" s="2"/>
      <c r="C87" s="2"/>
      <c r="D87" s="2"/>
      <c r="E87" s="2"/>
      <c r="F87" s="50"/>
    </row>
    <row r="88" spans="1:6" ht="15.75">
      <c r="A88" s="2"/>
      <c r="B88" s="2"/>
      <c r="C88" s="2"/>
      <c r="D88" s="2"/>
      <c r="E88" s="2"/>
      <c r="F88" s="50"/>
    </row>
    <row r="89" spans="1:6" ht="15.75">
      <c r="A89" s="2"/>
      <c r="B89" s="2"/>
      <c r="C89" s="2"/>
      <c r="D89" s="2"/>
      <c r="E89" s="2"/>
      <c r="F89" s="50"/>
    </row>
    <row r="90" spans="1:6" ht="15.75">
      <c r="A90" s="2"/>
      <c r="B90" s="2"/>
      <c r="C90" s="2"/>
      <c r="D90" s="2"/>
      <c r="E90" s="2"/>
      <c r="F90" s="50"/>
    </row>
    <row r="91" spans="1:6" ht="15.75">
      <c r="A91" s="2"/>
      <c r="B91" s="2"/>
      <c r="C91" s="2"/>
      <c r="D91" s="2"/>
      <c r="E91" s="2"/>
      <c r="F91" s="50"/>
    </row>
    <row r="92" spans="1:6" ht="15.75">
      <c r="A92" s="2"/>
      <c r="B92" s="2"/>
      <c r="C92" s="2"/>
      <c r="D92" s="2"/>
      <c r="E92" s="2"/>
      <c r="F92" s="50"/>
    </row>
    <row r="93" spans="1:6" ht="15.75">
      <c r="A93" s="2"/>
      <c r="B93" s="2"/>
      <c r="C93" s="2"/>
      <c r="D93" s="2"/>
      <c r="E93" s="2"/>
      <c r="F93" s="50"/>
    </row>
    <row r="94" spans="1:6" ht="15.75">
      <c r="A94" s="2"/>
      <c r="B94" s="2"/>
      <c r="C94" s="2"/>
      <c r="D94" s="2"/>
      <c r="E94" s="2"/>
      <c r="F94" s="50"/>
    </row>
    <row r="95" spans="1:6" ht="15.75">
      <c r="A95" s="2"/>
      <c r="B95" s="2"/>
      <c r="C95" s="2"/>
      <c r="D95" s="2"/>
      <c r="E95" s="2"/>
      <c r="F95" s="50"/>
    </row>
    <row r="96" spans="1:6" ht="15.75">
      <c r="A96" s="2"/>
      <c r="B96" s="2"/>
      <c r="C96" s="2"/>
      <c r="D96" s="2"/>
      <c r="E96" s="2"/>
      <c r="F96" s="50"/>
    </row>
    <row r="97" spans="1:6" ht="15.75">
      <c r="A97" s="2"/>
      <c r="B97" s="2"/>
      <c r="C97" s="2"/>
      <c r="D97" s="2"/>
      <c r="E97" s="2"/>
      <c r="F97" s="50"/>
    </row>
    <row r="98" spans="1:6" ht="15.75">
      <c r="A98" s="2"/>
      <c r="B98" s="2"/>
      <c r="C98" s="2"/>
      <c r="D98" s="2"/>
      <c r="E98" s="2"/>
      <c r="F98" s="50"/>
    </row>
    <row r="99" spans="1:6" ht="15.75">
      <c r="A99" s="2"/>
      <c r="B99" s="2"/>
      <c r="C99" s="2"/>
      <c r="D99" s="2"/>
      <c r="E99" s="2"/>
      <c r="F99" s="50"/>
    </row>
    <row r="100" spans="1:6" ht="15.75">
      <c r="A100" s="2"/>
      <c r="B100" s="2"/>
      <c r="C100" s="2"/>
      <c r="D100" s="2"/>
      <c r="E100" s="2"/>
      <c r="F100" s="50"/>
    </row>
    <row r="101" spans="1:6" ht="15.75">
      <c r="A101" s="2"/>
      <c r="B101" s="2"/>
      <c r="C101" s="2"/>
      <c r="D101" s="2"/>
      <c r="E101" s="2"/>
      <c r="F101" s="50"/>
    </row>
    <row r="102" spans="1:6" ht="15.75">
      <c r="A102" s="2"/>
      <c r="B102" s="2"/>
      <c r="C102" s="2"/>
      <c r="D102" s="2"/>
      <c r="E102" s="2"/>
      <c r="F102" s="50"/>
    </row>
    <row r="103" spans="1:6" ht="15.75">
      <c r="A103" s="2"/>
      <c r="B103" s="2"/>
      <c r="C103" s="2"/>
      <c r="D103" s="2"/>
      <c r="E103" s="2"/>
      <c r="F103" s="50"/>
    </row>
    <row r="104" spans="1:6" ht="15.75">
      <c r="A104" s="2"/>
      <c r="B104" s="2"/>
      <c r="C104" s="2"/>
      <c r="D104" s="2"/>
      <c r="E104" s="2"/>
      <c r="F104" s="50"/>
    </row>
    <row r="105" spans="1:6" ht="15.75">
      <c r="A105" s="2"/>
      <c r="B105" s="2"/>
      <c r="C105" s="2"/>
      <c r="D105" s="2"/>
      <c r="E105" s="2"/>
      <c r="F105" s="50"/>
    </row>
    <row r="106" spans="1:6" ht="15.75">
      <c r="A106" s="2"/>
      <c r="B106" s="2"/>
      <c r="C106" s="2"/>
      <c r="D106" s="2"/>
      <c r="E106" s="2"/>
      <c r="F106" s="50"/>
    </row>
    <row r="107" spans="1:6" ht="15.75">
      <c r="A107" s="2"/>
      <c r="B107" s="2"/>
      <c r="C107" s="2"/>
      <c r="D107" s="2"/>
      <c r="E107" s="2"/>
      <c r="F107" s="50"/>
    </row>
    <row r="108" spans="1:6" ht="15.75">
      <c r="A108" s="2"/>
      <c r="B108" s="2"/>
      <c r="C108" s="2"/>
      <c r="D108" s="2"/>
      <c r="E108" s="2"/>
      <c r="F108" s="50"/>
    </row>
    <row r="109" spans="1:6" ht="15.75">
      <c r="A109" s="2"/>
      <c r="B109" s="2"/>
      <c r="C109" s="2"/>
      <c r="D109" s="2"/>
      <c r="E109" s="2"/>
      <c r="F109" s="50"/>
    </row>
    <row r="110" spans="1:6" ht="15.75">
      <c r="A110" s="2"/>
      <c r="B110" s="2"/>
      <c r="C110" s="2"/>
      <c r="D110" s="2"/>
      <c r="E110" s="2"/>
      <c r="F110" s="50"/>
    </row>
    <row r="111" spans="1:6" ht="15.75">
      <c r="A111" s="2"/>
      <c r="B111" s="2"/>
      <c r="C111" s="2"/>
      <c r="D111" s="2"/>
      <c r="E111" s="2"/>
      <c r="F111" s="50"/>
    </row>
    <row r="112" spans="1:6" ht="15.75">
      <c r="A112" s="2"/>
      <c r="B112" s="2"/>
      <c r="C112" s="2"/>
      <c r="D112" s="2"/>
      <c r="E112" s="2"/>
      <c r="F112" s="50"/>
    </row>
    <row r="113" spans="1:6" ht="15.75">
      <c r="A113" s="2"/>
      <c r="B113" s="2"/>
      <c r="C113" s="2"/>
      <c r="D113" s="2"/>
      <c r="E113" s="2"/>
      <c r="F113" s="50"/>
    </row>
    <row r="114" spans="1:6" ht="15.75">
      <c r="A114" s="2"/>
      <c r="B114" s="2"/>
      <c r="C114" s="2"/>
      <c r="D114" s="2"/>
      <c r="E114" s="2"/>
      <c r="F114" s="50"/>
    </row>
    <row r="115" spans="1:6" ht="15.75">
      <c r="A115" s="2"/>
      <c r="B115" s="2"/>
      <c r="C115" s="2"/>
      <c r="D115" s="2"/>
      <c r="E115" s="2"/>
      <c r="F115" s="50"/>
    </row>
    <row r="116" spans="1:6" ht="15.75">
      <c r="A116" s="2"/>
      <c r="B116" s="2"/>
      <c r="C116" s="2"/>
      <c r="D116" s="2"/>
      <c r="E116" s="2"/>
      <c r="F116" s="50"/>
    </row>
    <row r="117" spans="1:6" ht="15.75">
      <c r="A117" s="2"/>
      <c r="B117" s="2"/>
      <c r="C117" s="2"/>
      <c r="D117" s="2"/>
      <c r="E117" s="2"/>
      <c r="F117" s="50"/>
    </row>
    <row r="118" spans="1:6" ht="15.75">
      <c r="A118" s="2"/>
      <c r="B118" s="2"/>
      <c r="C118" s="2"/>
      <c r="D118" s="2"/>
      <c r="E118" s="2"/>
      <c r="F118" s="50"/>
    </row>
    <row r="119" spans="1:6" ht="15.75">
      <c r="A119" s="2"/>
      <c r="B119" s="2"/>
      <c r="C119" s="2"/>
      <c r="D119" s="2"/>
      <c r="E119" s="2"/>
      <c r="F119" s="50"/>
    </row>
    <row r="120" spans="1:6" ht="15.75">
      <c r="A120" s="2"/>
      <c r="B120" s="2"/>
      <c r="C120" s="2"/>
      <c r="D120" s="2"/>
      <c r="E120" s="2"/>
      <c r="F120" s="50"/>
    </row>
    <row r="121" spans="1:6" ht="15.75">
      <c r="A121" s="2"/>
      <c r="B121" s="2"/>
      <c r="C121" s="2"/>
      <c r="D121" s="2"/>
      <c r="E121" s="2"/>
      <c r="F121" s="50"/>
    </row>
    <row r="122" spans="1:6" ht="15.75">
      <c r="A122" s="2"/>
      <c r="B122" s="2"/>
      <c r="C122" s="2"/>
      <c r="D122" s="2"/>
      <c r="E122" s="2"/>
      <c r="F122" s="50"/>
    </row>
    <row r="123" spans="1:6" ht="15.75">
      <c r="A123" s="2"/>
      <c r="B123" s="2"/>
      <c r="C123" s="2"/>
      <c r="D123" s="2"/>
      <c r="E123" s="2"/>
      <c r="F123" s="50"/>
    </row>
    <row r="124" spans="1:6" ht="15.75">
      <c r="A124" s="2"/>
      <c r="B124" s="2"/>
      <c r="C124" s="2"/>
      <c r="D124" s="2"/>
      <c r="E124" s="2"/>
      <c r="F124" s="50"/>
    </row>
    <row r="125" spans="1:6" ht="15.75">
      <c r="A125" s="2"/>
      <c r="B125" s="2"/>
      <c r="C125" s="2"/>
      <c r="D125" s="2"/>
      <c r="E125" s="2"/>
      <c r="F125" s="50"/>
    </row>
    <row r="126" spans="1:6" ht="15.75">
      <c r="A126" s="2"/>
      <c r="B126" s="2"/>
      <c r="C126" s="2"/>
      <c r="D126" s="2"/>
      <c r="E126" s="2"/>
      <c r="F126" s="50"/>
    </row>
    <row r="127" spans="1:6" ht="15.75">
      <c r="A127" s="2"/>
      <c r="B127" s="2"/>
      <c r="C127" s="2"/>
      <c r="D127" s="2"/>
      <c r="E127" s="2"/>
      <c r="F127" s="50"/>
    </row>
    <row r="128" spans="1:6" ht="15.75">
      <c r="A128" s="2"/>
      <c r="B128" s="2"/>
      <c r="C128" s="2"/>
      <c r="D128" s="2"/>
      <c r="E128" s="2"/>
      <c r="F128" s="50"/>
    </row>
    <row r="129" spans="1:6" ht="15.75">
      <c r="A129" s="2"/>
      <c r="B129" s="2"/>
      <c r="C129" s="2"/>
      <c r="D129" s="2"/>
      <c r="E129" s="2"/>
      <c r="F129" s="50"/>
    </row>
    <row r="130" spans="1:6" ht="15.75">
      <c r="A130" s="2"/>
      <c r="B130" s="2"/>
      <c r="C130" s="2"/>
      <c r="D130" s="2"/>
      <c r="E130" s="2"/>
      <c r="F130" s="50"/>
    </row>
    <row r="131" spans="1:6" ht="15.75">
      <c r="A131" s="2"/>
      <c r="B131" s="2"/>
      <c r="C131" s="2"/>
      <c r="D131" s="2"/>
      <c r="E131" s="2"/>
      <c r="F131" s="50"/>
    </row>
    <row r="132" spans="1:6" ht="15.75">
      <c r="A132" s="2"/>
      <c r="B132" s="2"/>
      <c r="C132" s="2"/>
      <c r="D132" s="2"/>
      <c r="E132" s="2"/>
      <c r="F132" s="50"/>
    </row>
    <row r="133" spans="1:6" ht="15.75">
      <c r="A133" s="2"/>
      <c r="B133" s="2"/>
      <c r="C133" s="2"/>
      <c r="D133" s="2"/>
      <c r="E133" s="2"/>
      <c r="F133" s="50"/>
    </row>
    <row r="134" spans="1:6" ht="15.75">
      <c r="A134" s="2"/>
      <c r="B134" s="2"/>
      <c r="C134" s="2"/>
      <c r="D134" s="2"/>
      <c r="E134" s="2"/>
      <c r="F134" s="50"/>
    </row>
    <row r="135" spans="1:6" ht="15.75">
      <c r="A135" s="2"/>
      <c r="B135" s="2"/>
      <c r="C135" s="2"/>
      <c r="D135" s="2"/>
      <c r="E135" s="2"/>
      <c r="F135" s="50"/>
    </row>
    <row r="136" spans="1:6" ht="15.75">
      <c r="A136" s="2"/>
      <c r="B136" s="2"/>
      <c r="C136" s="2"/>
      <c r="D136" s="2"/>
      <c r="E136" s="2"/>
      <c r="F136" s="50"/>
    </row>
    <row r="137" spans="1:6" ht="15.75">
      <c r="A137" s="2"/>
      <c r="B137" s="2"/>
      <c r="C137" s="2"/>
      <c r="D137" s="2"/>
      <c r="E137" s="2"/>
      <c r="F137" s="50"/>
    </row>
    <row r="138" spans="1:6" ht="15.75">
      <c r="A138" s="2"/>
      <c r="B138" s="2"/>
      <c r="C138" s="2"/>
      <c r="D138" s="2"/>
      <c r="E138" s="2"/>
      <c r="F138" s="50"/>
    </row>
    <row r="139" spans="1:6" ht="15.75">
      <c r="A139" s="2"/>
      <c r="B139" s="2"/>
      <c r="C139" s="2"/>
      <c r="D139" s="2"/>
      <c r="E139" s="2"/>
      <c r="F139" s="50"/>
    </row>
    <row r="140" spans="1:6" ht="15.75">
      <c r="A140" s="2"/>
      <c r="B140" s="2"/>
      <c r="C140" s="2"/>
      <c r="D140" s="2"/>
      <c r="E140" s="2"/>
      <c r="F140" s="50"/>
    </row>
    <row r="141" spans="1:6" ht="15.75">
      <c r="A141" s="2"/>
      <c r="B141" s="2"/>
      <c r="C141" s="2"/>
      <c r="D141" s="2"/>
      <c r="E141" s="2"/>
      <c r="F141" s="50"/>
    </row>
    <row r="142" spans="1:6" ht="15.75">
      <c r="A142" s="2"/>
      <c r="B142" s="2"/>
      <c r="C142" s="2"/>
      <c r="D142" s="2"/>
      <c r="E142" s="2"/>
      <c r="F142" s="50"/>
    </row>
    <row r="143" spans="1:6" ht="15.75">
      <c r="A143" s="2"/>
      <c r="B143" s="2"/>
      <c r="C143" s="2"/>
      <c r="D143" s="2"/>
      <c r="E143" s="2"/>
      <c r="F143" s="50"/>
    </row>
    <row r="144" spans="1:6" ht="15.75">
      <c r="A144" s="2"/>
      <c r="B144" s="2"/>
      <c r="C144" s="2"/>
      <c r="D144" s="2"/>
      <c r="E144" s="2"/>
      <c r="F144" s="50"/>
    </row>
    <row r="145" spans="1:6" ht="15.75">
      <c r="A145" s="2"/>
      <c r="B145" s="2"/>
      <c r="C145" s="2"/>
      <c r="D145" s="2"/>
      <c r="E145" s="2"/>
      <c r="F145" s="50"/>
    </row>
    <row r="146" spans="1:6" ht="15.75">
      <c r="A146" s="2"/>
      <c r="B146" s="2"/>
      <c r="C146" s="2"/>
      <c r="D146" s="2"/>
      <c r="E146" s="2"/>
      <c r="F146" s="50"/>
    </row>
    <row r="147" spans="1:6" ht="15.75">
      <c r="A147" s="2"/>
      <c r="B147" s="2"/>
      <c r="C147" s="2"/>
      <c r="D147" s="2"/>
      <c r="E147" s="2"/>
      <c r="F147" s="50"/>
    </row>
    <row r="148" spans="1:6" ht="15.75">
      <c r="A148" s="2"/>
      <c r="B148" s="2"/>
      <c r="C148" s="2"/>
      <c r="D148" s="2"/>
      <c r="E148" s="2"/>
      <c r="F148" s="50"/>
    </row>
    <row r="149" spans="1:6" ht="15.75">
      <c r="A149" s="2"/>
      <c r="B149" s="2"/>
      <c r="C149" s="2"/>
      <c r="D149" s="2"/>
      <c r="E149" s="2"/>
      <c r="F149" s="50"/>
    </row>
    <row r="150" spans="1:6" ht="15.75">
      <c r="A150" s="2"/>
      <c r="B150" s="2"/>
      <c r="C150" s="2"/>
      <c r="D150" s="2"/>
      <c r="E150" s="2"/>
      <c r="F150" s="50"/>
    </row>
    <row r="151" spans="1:6" ht="15.75">
      <c r="A151" s="2"/>
      <c r="B151" s="2"/>
      <c r="C151" s="2"/>
      <c r="D151" s="2"/>
      <c r="E151" s="2"/>
      <c r="F151" s="50"/>
    </row>
    <row r="152" spans="1:6" ht="15.75">
      <c r="A152" s="2"/>
      <c r="B152" s="2"/>
      <c r="C152" s="2"/>
      <c r="D152" s="2"/>
      <c r="E152" s="2"/>
      <c r="F152" s="50"/>
    </row>
    <row r="153" spans="1:6" ht="15.75">
      <c r="A153" s="2"/>
      <c r="B153" s="2"/>
      <c r="C153" s="2"/>
      <c r="D153" s="2"/>
      <c r="E153" s="2"/>
      <c r="F153" s="50"/>
    </row>
    <row r="154" spans="1:6" ht="15.75">
      <c r="A154" s="2"/>
      <c r="B154" s="2"/>
      <c r="C154" s="2"/>
      <c r="D154" s="2"/>
      <c r="E154" s="2"/>
      <c r="F154" s="50"/>
    </row>
    <row r="155" spans="1:6" ht="15.75">
      <c r="A155" s="2"/>
      <c r="B155" s="2"/>
      <c r="C155" s="2"/>
      <c r="D155" s="2"/>
      <c r="E155" s="2"/>
      <c r="F155" s="50"/>
    </row>
    <row r="156" spans="1:6" ht="15.75">
      <c r="A156" s="2"/>
      <c r="B156" s="2"/>
      <c r="C156" s="2"/>
      <c r="D156" s="2"/>
      <c r="E156" s="2"/>
      <c r="F156" s="50"/>
    </row>
    <row r="157" spans="1:6" ht="15.75">
      <c r="A157" s="2"/>
      <c r="B157" s="2"/>
      <c r="C157" s="2"/>
      <c r="D157" s="2"/>
      <c r="E157" s="2"/>
      <c r="F157" s="50"/>
    </row>
    <row r="158" spans="1:6" ht="15.75">
      <c r="A158" s="2"/>
      <c r="B158" s="2"/>
      <c r="C158" s="2"/>
      <c r="D158" s="2"/>
      <c r="E158" s="2"/>
      <c r="F158" s="50"/>
    </row>
    <row r="159" spans="1:6" ht="15.75">
      <c r="A159" s="2"/>
      <c r="B159" s="2"/>
      <c r="C159" s="2"/>
      <c r="D159" s="2"/>
      <c r="E159" s="2"/>
      <c r="F159" s="50"/>
    </row>
    <row r="160" spans="1:6" ht="15.75">
      <c r="A160" s="2"/>
      <c r="B160" s="2"/>
      <c r="C160" s="2"/>
      <c r="D160" s="2"/>
      <c r="E160" s="2"/>
      <c r="F160" s="50"/>
    </row>
    <row r="161" spans="1:6" ht="15.75">
      <c r="A161" s="2"/>
      <c r="B161" s="2"/>
      <c r="C161" s="2"/>
      <c r="D161" s="2"/>
      <c r="E161" s="2"/>
      <c r="F161" s="50"/>
    </row>
    <row r="162" spans="1:6" ht="15.75">
      <c r="A162" s="2"/>
      <c r="B162" s="2"/>
      <c r="C162" s="2"/>
      <c r="D162" s="2"/>
      <c r="E162" s="2"/>
      <c r="F162" s="50"/>
    </row>
    <row r="163" spans="1:6" ht="15.75">
      <c r="A163" s="2"/>
      <c r="B163" s="2"/>
      <c r="C163" s="2"/>
      <c r="D163" s="2"/>
      <c r="E163" s="2"/>
      <c r="F163" s="50"/>
    </row>
    <row r="164" spans="1:6" ht="15.75">
      <c r="A164" s="2"/>
      <c r="B164" s="2"/>
      <c r="C164" s="2"/>
      <c r="D164" s="2"/>
      <c r="E164" s="2"/>
      <c r="F164" s="50"/>
    </row>
    <row r="165" spans="1:6" ht="15.75">
      <c r="A165" s="2"/>
      <c r="B165" s="2"/>
      <c r="C165" s="2"/>
      <c r="D165" s="2"/>
      <c r="E165" s="2"/>
      <c r="F165" s="50"/>
    </row>
    <row r="166" spans="1:6" ht="15.75">
      <c r="A166" s="2"/>
      <c r="B166" s="2"/>
      <c r="C166" s="2"/>
      <c r="D166" s="2"/>
      <c r="E166" s="2"/>
      <c r="F166" s="50"/>
    </row>
    <row r="167" spans="1:6" ht="15.75">
      <c r="A167" s="2"/>
      <c r="B167" s="2"/>
      <c r="C167" s="2"/>
      <c r="D167" s="2"/>
      <c r="E167" s="2"/>
      <c r="F167" s="50"/>
    </row>
    <row r="168" spans="1:6" ht="15.75">
      <c r="A168" s="2"/>
      <c r="B168" s="2"/>
      <c r="C168" s="2"/>
      <c r="D168" s="2"/>
      <c r="E168" s="2"/>
      <c r="F168" s="50"/>
    </row>
    <row r="169" spans="1:6" ht="15.75">
      <c r="A169" s="2"/>
      <c r="B169" s="2"/>
      <c r="C169" s="2"/>
      <c r="D169" s="2"/>
      <c r="E169" s="2"/>
      <c r="F169" s="50"/>
    </row>
    <row r="170" spans="1:6" ht="15.75">
      <c r="A170" s="2"/>
      <c r="B170" s="2"/>
      <c r="C170" s="2"/>
      <c r="D170" s="2"/>
      <c r="E170" s="2"/>
      <c r="F170" s="50"/>
    </row>
    <row r="171" spans="1:6" ht="15.75">
      <c r="A171" s="2"/>
      <c r="B171" s="2"/>
      <c r="C171" s="2"/>
      <c r="D171" s="2"/>
      <c r="E171" s="2"/>
      <c r="F171" s="50"/>
    </row>
    <row r="172" spans="1:6" ht="15.75">
      <c r="A172" s="2"/>
      <c r="B172" s="2"/>
      <c r="C172" s="2"/>
      <c r="D172" s="2"/>
      <c r="E172" s="2"/>
      <c r="F172" s="50"/>
    </row>
    <row r="173" spans="1:6" ht="15.75">
      <c r="A173" s="2"/>
      <c r="B173" s="2"/>
      <c r="C173" s="2"/>
      <c r="D173" s="2"/>
      <c r="E173" s="2"/>
      <c r="F173" s="50"/>
    </row>
    <row r="174" spans="1:6" ht="15.75">
      <c r="A174" s="2"/>
      <c r="B174" s="2"/>
      <c r="C174" s="2"/>
      <c r="D174" s="2"/>
      <c r="E174" s="2"/>
      <c r="F174" s="50"/>
    </row>
    <row r="175" spans="1:6" ht="15.75">
      <c r="A175" s="2"/>
      <c r="B175" s="2"/>
      <c r="C175" s="2"/>
      <c r="D175" s="2"/>
      <c r="E175" s="2"/>
      <c r="F175" s="50"/>
    </row>
    <row r="176" spans="1:6" ht="15.75">
      <c r="A176" s="2"/>
      <c r="B176" s="2"/>
      <c r="C176" s="2"/>
      <c r="D176" s="2"/>
      <c r="E176" s="2"/>
      <c r="F176" s="50"/>
    </row>
    <row r="177" spans="1:6" ht="15.75">
      <c r="A177" s="2"/>
      <c r="B177" s="2"/>
      <c r="C177" s="2"/>
      <c r="D177" s="2"/>
      <c r="E177" s="2"/>
      <c r="F177" s="50"/>
    </row>
    <row r="178" spans="1:6" ht="15.75">
      <c r="A178" s="2"/>
      <c r="B178" s="2"/>
      <c r="C178" s="2"/>
      <c r="D178" s="2"/>
      <c r="E178" s="2"/>
      <c r="F178" s="50"/>
    </row>
    <row r="179" spans="1:6" ht="15.75">
      <c r="A179" s="2"/>
      <c r="B179" s="2"/>
      <c r="C179" s="2"/>
      <c r="D179" s="2"/>
      <c r="E179" s="2"/>
      <c r="F179" s="50"/>
    </row>
    <row r="180" spans="1:6" ht="15.75">
      <c r="A180" s="2"/>
      <c r="B180" s="2"/>
      <c r="C180" s="2"/>
      <c r="D180" s="2"/>
      <c r="E180" s="2"/>
      <c r="F180" s="50"/>
    </row>
    <row r="181" spans="1:6" ht="15.75">
      <c r="A181" s="2"/>
      <c r="B181" s="2"/>
      <c r="C181" s="2"/>
      <c r="D181" s="2"/>
      <c r="E181" s="2"/>
      <c r="F181" s="50"/>
    </row>
    <row r="182" spans="1:6" ht="15.75">
      <c r="A182" s="2"/>
      <c r="B182" s="2"/>
      <c r="C182" s="2"/>
      <c r="D182" s="2"/>
      <c r="E182" s="2"/>
      <c r="F182" s="50"/>
    </row>
    <row r="183" spans="1:6" ht="15.75">
      <c r="A183" s="2"/>
      <c r="B183" s="2"/>
      <c r="C183" s="2"/>
      <c r="D183" s="2"/>
      <c r="E183" s="2"/>
      <c r="F183" s="50"/>
    </row>
    <row r="184" spans="1:6" ht="15.75">
      <c r="A184" s="2"/>
      <c r="B184" s="2"/>
      <c r="C184" s="2"/>
      <c r="D184" s="2"/>
      <c r="E184" s="2"/>
      <c r="F184" s="50"/>
    </row>
    <row r="185" spans="1:6" ht="15.75">
      <c r="A185" s="2"/>
      <c r="B185" s="2"/>
      <c r="C185" s="2"/>
      <c r="D185" s="2"/>
      <c r="E185" s="2"/>
      <c r="F185" s="50"/>
    </row>
    <row r="186" spans="1:6" ht="15.75">
      <c r="A186" s="2"/>
      <c r="B186" s="2"/>
      <c r="C186" s="2"/>
      <c r="D186" s="2"/>
      <c r="E186" s="2"/>
      <c r="F186" s="50"/>
    </row>
    <row r="187" spans="1:6" ht="15.75">
      <c r="A187" s="2"/>
      <c r="B187" s="2"/>
      <c r="C187" s="2"/>
      <c r="D187" s="2"/>
      <c r="E187" s="2"/>
      <c r="F187" s="50"/>
    </row>
    <row r="188" spans="1:6" ht="15.75">
      <c r="A188" s="2"/>
      <c r="B188" s="2"/>
      <c r="C188" s="2"/>
      <c r="D188" s="2"/>
      <c r="E188" s="2"/>
      <c r="F188" s="50"/>
    </row>
    <row r="189" spans="1:6" ht="15.75">
      <c r="A189" s="2"/>
      <c r="B189" s="2"/>
      <c r="C189" s="2"/>
      <c r="D189" s="2"/>
      <c r="E189" s="2"/>
      <c r="F189" s="50"/>
    </row>
    <row r="190" spans="1:6" ht="15.75">
      <c r="A190" s="2"/>
      <c r="B190" s="2"/>
      <c r="C190" s="2"/>
      <c r="D190" s="2"/>
      <c r="E190" s="2"/>
      <c r="F190" s="50"/>
    </row>
    <row r="191" ht="12.75">
      <c r="F191" s="84"/>
    </row>
    <row r="192" ht="12.75">
      <c r="F192" s="84"/>
    </row>
    <row r="193" ht="12.75">
      <c r="F193" s="84"/>
    </row>
    <row r="194" ht="12.75">
      <c r="F194" s="84"/>
    </row>
    <row r="195" ht="12.75">
      <c r="F195" s="84"/>
    </row>
    <row r="196" ht="12.75">
      <c r="F196" s="84"/>
    </row>
    <row r="197" ht="12.75">
      <c r="F197" s="84"/>
    </row>
    <row r="198" ht="12.75">
      <c r="F198" s="84"/>
    </row>
    <row r="199" ht="12.75">
      <c r="F199" s="84"/>
    </row>
    <row r="200" ht="12.75">
      <c r="F200" s="84"/>
    </row>
    <row r="201" ht="12.75">
      <c r="F201" s="84"/>
    </row>
    <row r="202" ht="12.75">
      <c r="F202" s="84"/>
    </row>
    <row r="203" ht="12.75">
      <c r="F203" s="84"/>
    </row>
    <row r="204" ht="12.75">
      <c r="F204" s="84"/>
    </row>
    <row r="205" ht="12.75">
      <c r="F205" s="84"/>
    </row>
    <row r="206" ht="12.75">
      <c r="F206" s="84"/>
    </row>
    <row r="207" ht="12.75">
      <c r="F207" s="84"/>
    </row>
    <row r="208" ht="12.75">
      <c r="F208" s="84"/>
    </row>
    <row r="209" ht="12.75">
      <c r="F209" s="84"/>
    </row>
    <row r="210" ht="12.75">
      <c r="F210" s="84"/>
    </row>
    <row r="211" ht="12.75">
      <c r="F211" s="84"/>
    </row>
    <row r="212" ht="12.75">
      <c r="F212" s="84"/>
    </row>
    <row r="213" ht="12.75">
      <c r="F213" s="84"/>
    </row>
    <row r="214" ht="12.75">
      <c r="F214" s="84"/>
    </row>
    <row r="215" ht="12.75">
      <c r="F215" s="84"/>
    </row>
    <row r="216" ht="12.75">
      <c r="F216" s="84"/>
    </row>
    <row r="217" ht="12.75">
      <c r="F217" s="84"/>
    </row>
    <row r="218" ht="12.75">
      <c r="F218" s="84"/>
    </row>
    <row r="219" ht="12.75">
      <c r="F219" s="84"/>
    </row>
    <row r="220" ht="12.75">
      <c r="F220" s="84"/>
    </row>
    <row r="221" ht="12.75">
      <c r="F221" s="84"/>
    </row>
    <row r="222" ht="12.75">
      <c r="F222" s="84"/>
    </row>
    <row r="223" ht="12.75">
      <c r="F223" s="84"/>
    </row>
    <row r="224" ht="12.75">
      <c r="F224" s="84"/>
    </row>
    <row r="225" ht="12.75">
      <c r="F225" s="84"/>
    </row>
    <row r="226" ht="12.75">
      <c r="F226" s="84"/>
    </row>
    <row r="227" ht="12.75">
      <c r="F227" s="84"/>
    </row>
    <row r="228" ht="12.75">
      <c r="F228" s="84"/>
    </row>
    <row r="229" ht="12.75">
      <c r="F229" s="84"/>
    </row>
    <row r="230" ht="12.75">
      <c r="F230" s="84"/>
    </row>
    <row r="231" ht="12.75">
      <c r="F231" s="84"/>
    </row>
    <row r="232" ht="12.75">
      <c r="F232" s="84"/>
    </row>
    <row r="233" ht="12.75">
      <c r="F233" s="84"/>
    </row>
    <row r="234" ht="12.75">
      <c r="F234" s="84"/>
    </row>
    <row r="235" ht="12.75">
      <c r="F235" s="84"/>
    </row>
    <row r="236" ht="12.75">
      <c r="F236" s="84"/>
    </row>
    <row r="237" ht="12.75">
      <c r="F237" s="84"/>
    </row>
    <row r="238" ht="12.75">
      <c r="F238" s="84"/>
    </row>
    <row r="239" ht="12.75">
      <c r="F239" s="84"/>
    </row>
    <row r="240" ht="12.75">
      <c r="F240" s="84"/>
    </row>
    <row r="241" ht="12.75">
      <c r="F241" s="84"/>
    </row>
    <row r="242" ht="12.75">
      <c r="F242" s="84"/>
    </row>
    <row r="243" ht="12.75">
      <c r="F243" s="84"/>
    </row>
    <row r="244" ht="12.75">
      <c r="F244" s="84"/>
    </row>
    <row r="245" ht="12.75">
      <c r="F245" s="84"/>
    </row>
    <row r="246" ht="12.75">
      <c r="F246" s="84"/>
    </row>
    <row r="247" ht="12.75">
      <c r="F247" s="84"/>
    </row>
    <row r="248" ht="12.75">
      <c r="F248" s="84"/>
    </row>
    <row r="249" ht="12.75">
      <c r="F249" s="84"/>
    </row>
    <row r="250" ht="12.75">
      <c r="F250" s="84"/>
    </row>
    <row r="251" ht="12.75">
      <c r="F251" s="84"/>
    </row>
    <row r="252" ht="12.75">
      <c r="F252" s="84"/>
    </row>
    <row r="253" ht="12.75">
      <c r="F253" s="84"/>
    </row>
    <row r="254" ht="12.75">
      <c r="F254" s="84"/>
    </row>
    <row r="255" ht="12.75">
      <c r="F255" s="84"/>
    </row>
    <row r="256" ht="12.75">
      <c r="F256" s="84"/>
    </row>
    <row r="257" ht="12.75">
      <c r="F257" s="84"/>
    </row>
    <row r="258" ht="12.75">
      <c r="F258" s="84"/>
    </row>
    <row r="259" ht="12.75">
      <c r="F259" s="84"/>
    </row>
    <row r="260" ht="12.75">
      <c r="F260" s="84"/>
    </row>
    <row r="261" ht="12.75">
      <c r="F261" s="84"/>
    </row>
    <row r="262" ht="12.75">
      <c r="F262" s="84"/>
    </row>
    <row r="263" ht="12.75">
      <c r="F263" s="84"/>
    </row>
    <row r="264" ht="12.75">
      <c r="F264" s="84"/>
    </row>
    <row r="265" ht="12.75">
      <c r="F265" s="84"/>
    </row>
    <row r="266" ht="12.75">
      <c r="F266" s="84"/>
    </row>
    <row r="267" ht="12.75">
      <c r="F267" s="84"/>
    </row>
    <row r="268" ht="12.75">
      <c r="F268" s="84"/>
    </row>
    <row r="269" ht="12.75">
      <c r="F269" s="84"/>
    </row>
    <row r="270" ht="12.75">
      <c r="F270" s="84"/>
    </row>
    <row r="271" ht="12.75">
      <c r="F271" s="84"/>
    </row>
    <row r="272" ht="12.75">
      <c r="F272" s="84"/>
    </row>
    <row r="273" ht="12.75">
      <c r="F273" s="84"/>
    </row>
    <row r="274" ht="12.75">
      <c r="F274" s="84"/>
    </row>
    <row r="275" ht="12.75">
      <c r="F275" s="84"/>
    </row>
    <row r="276" ht="12.75">
      <c r="F276" s="84"/>
    </row>
    <row r="277" ht="12.75">
      <c r="F277" s="84"/>
    </row>
    <row r="278" ht="12.75">
      <c r="F278" s="84"/>
    </row>
    <row r="279" ht="12.75">
      <c r="F279" s="84"/>
    </row>
    <row r="280" ht="12.75">
      <c r="F280" s="84"/>
    </row>
    <row r="281" ht="12.75">
      <c r="F281" s="84"/>
    </row>
    <row r="282" ht="12.75">
      <c r="F282" s="84"/>
    </row>
    <row r="283" ht="12.75">
      <c r="F283" s="84"/>
    </row>
    <row r="284" ht="12.75">
      <c r="F284" s="84"/>
    </row>
    <row r="285" ht="12.75">
      <c r="F285" s="84"/>
    </row>
    <row r="286" ht="12.75">
      <c r="F286" s="84"/>
    </row>
    <row r="287" ht="12.75">
      <c r="F287" s="84"/>
    </row>
    <row r="288" ht="12.75">
      <c r="F288" s="84"/>
    </row>
    <row r="289" ht="12.75">
      <c r="F289" s="84"/>
    </row>
    <row r="290" ht="12.75">
      <c r="F290" s="84"/>
    </row>
    <row r="291" ht="12.75">
      <c r="F291" s="84"/>
    </row>
    <row r="292" ht="12.75">
      <c r="F292" s="84"/>
    </row>
    <row r="293" ht="12.75">
      <c r="F293" s="84"/>
    </row>
    <row r="294" ht="12.75">
      <c r="F294" s="84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2004-08-26T05:11:23Z</cp:lastPrinted>
  <dcterms:created xsi:type="dcterms:W3CDTF">2002-11-25T00:32:11Z</dcterms:created>
  <dcterms:modified xsi:type="dcterms:W3CDTF">2004-08-26T05:11:28Z</dcterms:modified>
  <cp:category/>
  <cp:version/>
  <cp:contentType/>
  <cp:contentStatus/>
</cp:coreProperties>
</file>